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975" windowWidth="15600" windowHeight="6390" tabRatio="789" activeTab="5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externalReferences>
    <externalReference r:id="rId10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C12" i="7" l="1"/>
  <c r="C13" i="7"/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M63" i="18"/>
  <c r="J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I53" i="18" l="1"/>
  <c r="N53" i="18"/>
  <c r="E53" i="18"/>
  <c r="J53" i="18"/>
  <c r="F63" i="18"/>
  <c r="K63" i="18"/>
  <c r="D22" i="18"/>
  <c r="G53" i="18"/>
  <c r="D56" i="18" s="1"/>
  <c r="J55" i="18" s="1"/>
  <c r="M5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E31" i="18" l="1"/>
  <c r="D66" i="18"/>
  <c r="K65" i="18" s="1"/>
  <c r="L65" i="18"/>
  <c r="M65" i="18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I65" i="18" l="1"/>
  <c r="N65" i="18"/>
  <c r="H65" i="18"/>
  <c r="G65" i="18"/>
  <c r="E55" i="18"/>
  <c r="F65" i="18"/>
  <c r="E65" i="18" s="1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X11" i="7" l="1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1" i="7" l="1"/>
  <c r="C41" i="7"/>
  <c r="C29" i="7"/>
  <c r="C20" i="7"/>
  <c r="C14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<sst xmlns="http://schemas.openxmlformats.org/spreadsheetml/2006/main" count="1364" uniqueCount="675">
  <si>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</si>
  <si>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</si>
  <si>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</si>
  <si>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</si>
  <si>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</si>
  <si>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</si>
  <si>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</si>
  <si>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</si>
  <si>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</si>
  <si>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</si>
  <si>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</si>
  <si>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</si>
  <si>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</si>
  <si>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</si>
  <si>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</si>
  <si>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</si>
  <si>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</si>
  <si>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</si>
  <si>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</si>
  <si>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</si>
  <si>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</si>
  <si>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</si>
  <si>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</si>
  <si>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</si>
  <si>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</si>
  <si>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</si>
  <si>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</si>
  <si>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</si>
  <si>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</si>
  <si>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</si>
  <si>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</si>
  <si>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</si>
  <si>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</si>
  <si>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</si>
  <si>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</si>
  <si>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</si>
  <si>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</si>
  <si>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</si>
  <si>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</si>
  <si>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</si>
  <si>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</si>
  <si>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</si>
  <si>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</si>
  <si>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</si>
  <si>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</si>
  <si>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</si>
  <si>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</si>
  <si>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</si>
  <si>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</si>
  <si>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</si>
  <si>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</si>
  <si>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</si>
  <si>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</si>
  <si>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</si>
  <si>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</si>
  <si>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</si>
  <si>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</si>
  <si>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</si>
  <si>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</si>
  <si>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</si>
  <si>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</si>
  <si>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</si>
  <si>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</si>
  <si>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</si>
  <si>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</si>
  <si>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</si>
  <si>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</si>
  <si>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</si>
  <si>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</si>
  <si>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</si>
  <si>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</si>
  <si>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</si>
  <si>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</si>
  <si>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</si>
  <si>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</si>
  <si>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</si>
  <si>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</si>
  <si>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</si>
  <si>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</si>
  <si>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</si>
  <si>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</si>
  <si>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</si>
  <si>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</si>
  <si>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</si>
  <si>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</si>
  <si>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</si>
  <si>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</si>
  <si>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</si>
  <si>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</si>
  <si>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</si>
  <si>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</si>
  <si>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</si>
  <si>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</si>
  <si>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</si>
  <si>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</si>
  <si>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</si>
  <si>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</si>
  <si>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</si>
  <si>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</si>
  <si>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</si>
  <si>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</si>
  <si>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</si>
  <si>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</si>
  <si>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</si>
  <si>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</si>
  <si>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</si>
  <si>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</si>
  <si>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</si>
  <si>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</si>
  <si>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</si>
  <si>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</si>
  <si>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</si>
  <si>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</si>
  <si>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</si>
  <si>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</si>
  <si>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</si>
  <si>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</si>
  <si>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</si>
  <si>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</si>
  <si>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</si>
  <si>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</si>
  <si>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</si>
  <si>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</si>
  <si>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</si>
  <si>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</si>
  <si>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</si>
  <si>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</si>
  <si>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</si>
  <si>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</si>
  <si>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</si>
  <si>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</si>
  <si>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</si>
  <si>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</si>
  <si>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</si>
  <si>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</si>
  <si>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</si>
  <si>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</si>
  <si>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</si>
  <si>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</si>
  <si>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</si>
  <si>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</si>
  <si>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</si>
  <si>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</si>
  <si>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</si>
  <si>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</si>
  <si>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</si>
  <si>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</si>
  <si>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</si>
  <si>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</si>
  <si>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</si>
  <si>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</si>
  <si>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</si>
  <si>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</si>
  <si>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</si>
  <si>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</si>
  <si>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</si>
  <si>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</si>
  <si>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</si>
  <si>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</si>
  <si>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</si>
  <si>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</si>
  <si>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</si>
  <si>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</si>
  <si>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</si>
  <si>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</si>
  <si>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</si>
  <si>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</si>
  <si>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</si>
  <si>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</si>
  <si>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</si>
  <si>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</si>
  <si>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</si>
  <si>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</si>
  <si>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</si>
  <si>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</si>
  <si>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</si>
  <si>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</si>
  <si>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</si>
  <si>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</si>
  <si>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</si>
  <si>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</si>
  <si>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</si>
  <si>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</si>
  <si>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</si>
  <si>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</si>
  <si>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</si>
  <si>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</si>
  <si>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</si>
  <si>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</si>
  <si>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</si>
  <si>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</si>
  <si>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</si>
  <si>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</si>
  <si>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</si>
  <si>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</si>
  <si>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</si>
  <si>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</si>
  <si>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</si>
  <si>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</si>
  <si>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</si>
  <si>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</si>
  <si>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</si>
  <si>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</si>
  <si>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</si>
  <si>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</si>
  <si>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</si>
  <si>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</si>
  <si>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</si>
  <si>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</si>
  <si>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</si>
  <si>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</si>
  <si>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</si>
  <si>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</si>
  <si>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</si>
  <si>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</si>
  <si>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</si>
  <si>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</si>
  <si>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</si>
  <si>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</si>
  <si>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</si>
  <si>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</si>
  <si>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</si>
  <si>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</si>
  <si>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</si>
  <si>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</si>
  <si>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</si>
  <si>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</si>
  <si>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</si>
  <si>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</si>
  <si>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</si>
  <si>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</si>
  <si>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</si>
  <si>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</si>
  <si>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</si>
  <si>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</si>
  <si>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</si>
  <si>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</si>
  <si>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</si>
  <si>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</si>
  <si>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</si>
  <si>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</si>
  <si>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</si>
  <si>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</si>
  <si>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</si>
  <si>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</si>
  <si>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</si>
  <si>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</si>
  <si>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</si>
  <si>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</si>
  <si>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</si>
  <si>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</si>
  <si>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</si>
  <si>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</si>
  <si>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</si>
  <si>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</si>
  <si>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</si>
  <si>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</si>
  <si>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</si>
  <si>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</si>
  <si>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</si>
  <si>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</si>
  <si>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</si>
  <si>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</si>
  <si>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</si>
  <si>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</si>
  <si>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</si>
  <si>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</si>
  <si>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</si>
  <si>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</si>
  <si>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</si>
  <si>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</si>
  <si>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</si>
  <si>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</si>
  <si>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</si>
  <si>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</si>
  <si>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</si>
  <si>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</si>
  <si>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</si>
  <si>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</si>
  <si>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</si>
  <si>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</si>
  <si>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</si>
  <si>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</si>
  <si>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</si>
  <si>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</si>
  <si>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</si>
  <si>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</si>
  <si>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</si>
  <si>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</si>
  <si>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</si>
  <si>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</si>
  <si>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</si>
  <si>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</si>
  <si>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</si>
  <si>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</si>
  <si>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</si>
  <si>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</si>
  <si>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</si>
  <si>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</si>
  <si>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</si>
  <si>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</si>
  <si>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</si>
  <si>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</si>
  <si>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</si>
  <si>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</si>
  <si>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</si>
  <si>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</si>
  <si>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</si>
  <si>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</si>
  <si>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</si>
  <si>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</si>
  <si>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</si>
  <si>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</si>
  <si>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</si>
  <si>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</si>
  <si>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</si>
  <si>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</si>
  <si>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</si>
  <si>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</si>
  <si>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</si>
  <si>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</si>
  <si>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</si>
  <si>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</si>
  <si>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</si>
  <si>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</si>
  <si>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</si>
  <si>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</si>
  <si>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</si>
  <si>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</si>
  <si>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</si>
  <si>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</si>
  <si>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</si>
  <si>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</si>
  <si>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</si>
  <si>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</si>
  <si>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</si>
  <si>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</si>
  <si>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NCHN001234560000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</si>
  <si>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</si>
  <si>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</si>
  <si>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</si>
  <si>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</si>
  <si>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</si>
  <si>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</si>
  <si>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</si>
  <si>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</si>
  <si>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</si>
  <si>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</si>
  <si>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</si>
  <si>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</si>
  <si>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</si>
  <si>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</si>
  <si>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</si>
  <si>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</si>
  <si>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</si>
  <si>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</si>
  <si>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</si>
  <si>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</si>
  <si>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</si>
  <si>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</si>
  <si>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</si>
  <si>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</si>
  <si>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</si>
  <si>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</si>
  <si>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</si>
  <si>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</si>
  <si>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</si>
  <si>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</si>
  <si>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</si>
  <si>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</si>
  <si>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</si>
  <si>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</si>
  <si>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</si>
  <si>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</si>
  <si>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</si>
  <si>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</si>
  <si>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</si>
  <si>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</si>
  <si>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</si>
  <si>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</si>
  <si>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</si>
  <si>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</si>
  <si>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</si>
  <si>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</si>
  <si>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</si>
  <si>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</si>
  <si>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</si>
  <si>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</si>
  <si>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</si>
  <si>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</si>
  <si>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</si>
  <si>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</si>
  <si>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</si>
  <si>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</si>
  <si>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</si>
  <si>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</si>
  <si>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</si>
  <si>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</si>
  <si>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</si>
  <si>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</si>
  <si>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</si>
  <si>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</si>
  <si>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</si>
  <si>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</si>
  <si>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</si>
  <si>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</si>
  <si>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</si>
  <si>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</si>
  <si>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</si>
  <si>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</si>
  <si>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</si>
  <si>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</si>
  <si>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</si>
  <si>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</si>
  <si>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</si>
  <si>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</si>
  <si>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</si>
  <si>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</si>
  <si>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</si>
  <si>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</si>
  <si>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</si>
  <si>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</si>
  <si>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</si>
  <si>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</si>
  <si>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</si>
  <si>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</si>
  <si>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</si>
  <si>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</si>
  <si>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</si>
  <si>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</si>
  <si>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</si>
  <si>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</si>
  <si>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</si>
  <si>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</si>
  <si>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</si>
  <si>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</si>
  <si>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</si>
  <si>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</si>
  <si>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</si>
  <si>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</si>
  <si>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</si>
  <si>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</si>
  <si>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</si>
  <si>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</si>
  <si>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</si>
  <si>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</si>
  <si>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</si>
  <si>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</si>
  <si>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</si>
  <si>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</si>
  <si>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</si>
  <si>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</si>
  <si>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</si>
  <si>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</si>
  <si>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</si>
  <si>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</si>
  <si>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</si>
  <si>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</si>
  <si>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</si>
  <si>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</si>
  <si>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</si>
  <si>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</si>
  <si>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</si>
  <si>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</si>
  <si>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</si>
  <si>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</si>
  <si>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</si>
  <si>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</si>
  <si>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</si>
  <si>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</si>
  <si>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</si>
  <si>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</si>
  <si>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</si>
  <si>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</si>
  <si>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</si>
  <si>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</si>
  <si>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</si>
  <si>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</si>
  <si>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</si>
  <si>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</si>
  <si>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</si>
  <si>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</si>
  <si>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</si>
  <si>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</si>
  <si>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</si>
  <si>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</si>
  <si>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</si>
  <si>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</si>
  <si>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</si>
  <si>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</si>
  <si>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</si>
  <si>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</si>
  <si>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</si>
  <si>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</si>
  <si>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</si>
  <si>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</si>
  <si>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</si>
  <si>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</si>
  <si>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</si>
  <si>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</si>
  <si>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</si>
  <si>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</si>
  <si>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</si>
  <si>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</si>
  <si>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</si>
  <si>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</si>
  <si>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</si>
  <si>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</si>
  <si>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</si>
  <si>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</si>
  <si>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</si>
  <si>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</si>
  <si>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</si>
  <si>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</si>
  <si>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</si>
  <si>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</si>
  <si>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</si>
  <si>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</si>
  <si>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</si>
  <si>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</si>
  <si>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</si>
  <si>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</si>
  <si>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</si>
  <si>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</si>
  <si>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</si>
  <si>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</si>
  <si>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</si>
  <si>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</si>
  <si>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</si>
  <si>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</si>
  <si>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</si>
  <si>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</si>
  <si>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</si>
  <si>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</si>
  <si>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</si>
  <si>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</si>
  <si>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</si>
  <si>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</si>
  <si>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</si>
  <si>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</si>
  <si>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</si>
  <si>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</si>
  <si>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</si>
  <si>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</si>
  <si>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</si>
  <si>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</si>
  <si>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</si>
  <si>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</si>
  <si>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</si>
  <si>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</si>
  <si>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</si>
  <si>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</si>
  <si>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</si>
  <si>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</si>
  <si>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</si>
  <si>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</si>
  <si>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</si>
  <si>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</si>
  <si>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</si>
  <si>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</si>
  <si>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</si>
  <si>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</si>
  <si>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</si>
  <si>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</si>
  <si>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</si>
  <si>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</si>
  <si>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</si>
  <si>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</si>
  <si>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</si>
  <si>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</si>
  <si>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</si>
  <si>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</si>
  <si>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</si>
  <si>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</si>
  <si>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</si>
  <si>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</si>
  <si>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</si>
  <si>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</si>
  <si>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</si>
  <si>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</si>
  <si>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</si>
  <si>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</si>
  <si>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</si>
  <si>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</si>
  <si>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</si>
  <si>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</si>
  <si>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</si>
  <si>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</si>
  <si>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</si>
  <si>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</si>
  <si>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</si>
  <si>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</si>
  <si>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</si>
  <si>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</si>
  <si>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</si>
  <si>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</si>
  <si>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</si>
  <si>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</si>
  <si>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</si>
  <si>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</si>
  <si>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</si>
  <si>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</si>
  <si>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</si>
  <si>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</si>
  <si>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</si>
  <si>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</si>
  <si>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</si>
  <si>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</si>
  <si>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</si>
  <si>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</si>
  <si>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</si>
  <si>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</si>
  <si>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</si>
  <si>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</si>
  <si>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</si>
  <si>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</si>
  <si>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</si>
  <si>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</si>
  <si>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</si>
  <si>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</si>
  <si>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</si>
  <si>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</si>
  <si>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</si>
  <si>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</si>
  <si>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</si>
  <si>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</si>
  <si>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</si>
  <si>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</si>
  <si>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</si>
  <si>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</si>
  <si>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</si>
  <si>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</si>
  <si>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</si>
  <si>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</si>
  <si>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</si>
  <si>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</si>
  <si>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</si>
  <si>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</si>
  <si>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</si>
  <si>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</si>
  <si>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</si>
  <si>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</si>
  <si>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</si>
  <si>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</si>
  <si>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</si>
  <si>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</si>
  <si>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</si>
  <si>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</si>
  <si>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</si>
  <si>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</si>
  <si>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</si>
  <si>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</si>
  <si>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</si>
  <si>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</si>
  <si>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</si>
  <si>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</si>
  <si>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</si>
  <si>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Stadtwerke Premnitz GmbH</t>
  </si>
  <si>
    <t xml:space="preserve">9870016400002  
</t>
  </si>
  <si>
    <t>Schillerstraße 2</t>
  </si>
  <si>
    <t>Premnitz</t>
  </si>
  <si>
    <t>03386/269023</t>
  </si>
  <si>
    <t>Anika Thiedeke</t>
  </si>
  <si>
    <t>thiedeke@stadtwerkepremnitz.de</t>
  </si>
  <si>
    <t>GASPOOL</t>
  </si>
  <si>
    <t>GASPOOLNH7001641</t>
  </si>
  <si>
    <t>Wetterstation Potsdam</t>
  </si>
  <si>
    <t>Potsdam</t>
  </si>
  <si>
    <t>HK3</t>
  </si>
  <si>
    <t>DE_GKO04</t>
  </si>
  <si>
    <t>KO4</t>
  </si>
  <si>
    <t>DE_GGA04</t>
  </si>
  <si>
    <t>GA4</t>
  </si>
  <si>
    <t>DE_GHD04</t>
  </si>
  <si>
    <t>HD4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</si>
</sst>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49" fontId="0" fillId="33" borderId="17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  <xf numFmtId="0" fontId="0" fillId="0" borderId="0" xfId="0"/>
    <xf numFmtId="0" fontId="0" fillId="64" borderId="0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76"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dtwerke-schwedt.de/assets/files/netz/erdgas/mustervertraege/Verfahrensspezifische_Parameter_SLP_Gas_Stadtwerke%20_Schwedt_Gmb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tzbetreiber"/>
      <sheetName val="SLP-Verfahren"/>
      <sheetName val="SLP-Temp-Gebiet #01"/>
      <sheetName val="SLP-Temp-Gebiet #02"/>
      <sheetName val="SLP-Profile"/>
      <sheetName val="SLP-Feiertage"/>
      <sheetName val="BDEW-Standard"/>
      <sheetName val="Wochentag F(W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C29" sqref="C29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466</v>
      </c>
    </row>
    <row r="3" spans="2:7"/>
    <row r="4" spans="2:7">
      <c r="B4" s="8" t="s">
        <v>461</v>
      </c>
    </row>
    <row r="5" spans="2:7">
      <c r="B5" s="8" t="s">
        <v>462</v>
      </c>
    </row>
    <row r="6" spans="2:7"/>
    <row r="7" spans="2:7">
      <c r="B7" t="s">
        <v>339</v>
      </c>
    </row>
    <row r="8" spans="2:7" s="8" customFormat="1">
      <c r="B8" s="8" t="s">
        <v>463</v>
      </c>
    </row>
    <row r="9" spans="2:7" s="8" customFormat="1"/>
    <row r="10" spans="2:7" s="8" customFormat="1">
      <c r="B10" s="14" t="s">
        <v>448</v>
      </c>
    </row>
    <row r="11" spans="2:7" s="8" customFormat="1">
      <c r="B11" s="8" t="s">
        <v>499</v>
      </c>
    </row>
    <row r="12" spans="2:7" s="8" customFormat="1">
      <c r="B12" s="8" t="s">
        <v>500</v>
      </c>
    </row>
    <row r="13" spans="2:7" s="8" customFormat="1">
      <c r="B13" s="8" t="s">
        <v>506</v>
      </c>
    </row>
    <row r="14" spans="2:7" s="8" customFormat="1"/>
    <row r="15" spans="2:7">
      <c r="B15" s="20" t="s">
        <v>465</v>
      </c>
      <c r="C15" s="15"/>
    </row>
    <row r="16" spans="2:7">
      <c r="B16" s="15"/>
      <c r="C16" s="15"/>
      <c r="G16" s="10"/>
    </row>
    <row r="17" spans="2:12">
      <c r="B17" s="17" t="s">
        <v>346</v>
      </c>
      <c r="C17" s="15"/>
    </row>
    <row r="18" spans="2:12" s="8" customFormat="1">
      <c r="B18" s="18" t="s">
        <v>340</v>
      </c>
      <c r="C18" s="15"/>
    </row>
    <row r="19" spans="2:12" s="8" customFormat="1">
      <c r="B19" s="18" t="s">
        <v>341</v>
      </c>
      <c r="C19" s="15"/>
    </row>
    <row r="20" spans="2:12">
      <c r="B20" s="17"/>
      <c r="C20" s="15"/>
    </row>
    <row r="21" spans="2:12">
      <c r="B21" s="3" t="s">
        <v>464</v>
      </c>
      <c r="C21" s="15"/>
    </row>
    <row r="22" spans="2:12" s="8" customFormat="1">
      <c r="B22" s="18" t="s">
        <v>342</v>
      </c>
      <c r="C22" s="15"/>
    </row>
    <row r="23" spans="2:12" s="8" customFormat="1">
      <c r="B23" s="18" t="s">
        <v>343</v>
      </c>
      <c r="C23" s="15"/>
    </row>
    <row r="24" spans="2:12">
      <c r="B24" s="17"/>
      <c r="C24" s="15"/>
    </row>
    <row r="25" spans="2:12">
      <c r="B25" s="17" t="s">
        <v>347</v>
      </c>
      <c r="C25" s="15"/>
    </row>
    <row r="26" spans="2:12">
      <c r="B26" s="18" t="s">
        <v>344</v>
      </c>
      <c r="C26" s="15"/>
      <c r="F26" s="8"/>
      <c r="G26" s="8"/>
      <c r="H26" s="8"/>
    </row>
    <row r="27" spans="2:12">
      <c r="B27" s="18" t="s">
        <v>345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348</v>
      </c>
      <c r="C29" s="19">
        <v>42205</v>
      </c>
      <c r="E29" s="8"/>
      <c r="F29" s="8"/>
      <c r="G29" s="8"/>
      <c r="H29" s="8"/>
    </row>
    <row r="30" spans="2:12">
      <c r="B30" s="21" t="s">
        <v>349</v>
      </c>
      <c r="C30" s="327" t="s">
        <v>650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opLeftCell="A7" zoomScale="80" zoomScaleNormal="80" workbookViewId="0">
      <selection activeCell="C47" sqref="C47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654</v>
      </c>
      <c r="D4" s="27">
        <v>42552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653</v>
      </c>
      <c r="D6" s="27">
        <v>42644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657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486</v>
      </c>
      <c r="D11" s="341" t="s">
        <v>658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659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14727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660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662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663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661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487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460</v>
      </c>
      <c r="D27" s="42" t="s">
        <v>397</v>
      </c>
      <c r="E27" s="39"/>
      <c r="F27" s="11"/>
    </row>
    <row r="28" spans="1:15">
      <c r="B28" s="15"/>
      <c r="C28" s="65" t="s">
        <v>502</v>
      </c>
      <c r="D28" s="48" t="str">
        <f>IF(D27&lt;&gt;C28,VLOOKUP(D27,$C$29:$D$48,2,FALSE),C28)</f>
        <v>Stadtwerke Premnitz GmbH</v>
      </c>
      <c r="E28" s="38"/>
      <c r="F28" s="11"/>
      <c r="G28" s="2"/>
    </row>
    <row r="29" spans="1:15">
      <c r="B29" s="15"/>
      <c r="C29" s="22" t="s">
        <v>397</v>
      </c>
      <c r="D29" s="45" t="s">
        <v>657</v>
      </c>
      <c r="E29" s="40"/>
      <c r="F29" s="11"/>
      <c r="G29" s="2"/>
    </row>
    <row r="30" spans="1:15">
      <c r="B30" s="15"/>
      <c r="C30" s="22" t="s">
        <v>398</v>
      </c>
      <c r="D30" s="45"/>
      <c r="E30" s="40"/>
      <c r="F30" s="47"/>
      <c r="G30" s="2"/>
    </row>
    <row r="31" spans="1:15">
      <c r="B31" s="15"/>
      <c r="C31" s="22" t="s">
        <v>421</v>
      </c>
      <c r="D31" s="46"/>
      <c r="E31" s="40"/>
      <c r="F31" s="47"/>
      <c r="G31" s="2"/>
    </row>
    <row r="32" spans="1:15">
      <c r="B32" s="15"/>
      <c r="C32" s="22" t="s">
        <v>422</v>
      </c>
      <c r="D32" s="46"/>
      <c r="E32" s="40"/>
      <c r="F32" s="47"/>
      <c r="G32" s="2"/>
    </row>
    <row r="33" spans="2:7">
      <c r="B33" s="15"/>
      <c r="C33" s="22" t="s">
        <v>423</v>
      </c>
      <c r="D33" s="45"/>
      <c r="E33" s="40"/>
      <c r="F33" s="47"/>
      <c r="G33" s="2"/>
    </row>
    <row r="34" spans="2:7">
      <c r="B34" s="15"/>
      <c r="C34" s="22" t="s">
        <v>424</v>
      </c>
      <c r="D34" s="46"/>
      <c r="E34" s="40"/>
      <c r="F34" s="47"/>
      <c r="G34" s="2"/>
    </row>
    <row r="35" spans="2:7">
      <c r="B35" s="15"/>
      <c r="C35" s="22" t="s">
        <v>425</v>
      </c>
      <c r="D35" s="46"/>
      <c r="E35" s="40"/>
      <c r="F35" s="47"/>
      <c r="G35" s="2"/>
    </row>
    <row r="36" spans="2:7">
      <c r="B36" s="15"/>
      <c r="C36" s="22" t="s">
        <v>426</v>
      </c>
      <c r="D36" s="46"/>
      <c r="E36" s="40"/>
      <c r="F36" s="47"/>
      <c r="G36" s="2"/>
    </row>
    <row r="37" spans="2:7">
      <c r="B37" s="15"/>
      <c r="C37" s="22" t="s">
        <v>427</v>
      </c>
      <c r="D37" s="46"/>
      <c r="E37" s="40"/>
      <c r="F37" s="47"/>
      <c r="G37" s="2"/>
    </row>
    <row r="38" spans="2:7">
      <c r="B38" s="15"/>
      <c r="C38" s="22" t="s">
        <v>432</v>
      </c>
      <c r="D38" s="46"/>
      <c r="E38" s="40"/>
      <c r="F38" s="47"/>
      <c r="G38" s="2"/>
    </row>
    <row r="39" spans="2:7">
      <c r="B39" s="15"/>
      <c r="C39" s="22" t="s">
        <v>433</v>
      </c>
      <c r="D39" s="46"/>
      <c r="E39" s="40"/>
      <c r="F39" s="47"/>
      <c r="G39" s="2"/>
    </row>
    <row r="40" spans="2:7">
      <c r="B40" s="15"/>
      <c r="C40" s="22" t="s">
        <v>434</v>
      </c>
      <c r="D40" s="46"/>
      <c r="E40" s="40"/>
      <c r="F40" s="47"/>
      <c r="G40" s="2"/>
    </row>
    <row r="41" spans="2:7">
      <c r="B41" s="15"/>
      <c r="C41" s="22" t="s">
        <v>435</v>
      </c>
      <c r="D41" s="46"/>
      <c r="E41" s="40"/>
      <c r="F41" s="47"/>
      <c r="G41" s="2"/>
    </row>
    <row r="42" spans="2:7">
      <c r="B42" s="15"/>
      <c r="C42" s="22" t="s">
        <v>436</v>
      </c>
      <c r="D42" s="46"/>
      <c r="E42" s="40"/>
      <c r="F42" s="47"/>
      <c r="G42" s="2"/>
    </row>
    <row r="43" spans="2:7">
      <c r="B43" s="15"/>
      <c r="C43" s="22" t="s">
        <v>437</v>
      </c>
      <c r="D43" s="46"/>
      <c r="E43" s="40"/>
      <c r="F43" s="47"/>
      <c r="G43" s="2"/>
    </row>
    <row r="44" spans="2:7">
      <c r="B44" s="15"/>
      <c r="C44" s="22" t="s">
        <v>438</v>
      </c>
      <c r="D44" s="46"/>
      <c r="E44" s="40"/>
      <c r="F44" s="47"/>
      <c r="G44" s="2"/>
    </row>
    <row r="45" spans="2:7">
      <c r="B45" s="15"/>
      <c r="C45" s="22" t="s">
        <v>439</v>
      </c>
      <c r="D45" s="46"/>
      <c r="E45" s="40"/>
      <c r="F45" s="47"/>
      <c r="G45" s="2"/>
    </row>
    <row r="46" spans="2:7">
      <c r="B46" s="15"/>
      <c r="C46" s="22" t="s">
        <v>440</v>
      </c>
      <c r="D46" s="46"/>
      <c r="E46" s="40"/>
      <c r="F46" s="47"/>
    </row>
    <row r="47" spans="2:7">
      <c r="B47" s="15"/>
      <c r="C47" s="22" t="s">
        <v>441</v>
      </c>
      <c r="D47" s="46"/>
      <c r="E47" s="40"/>
      <c r="F47" s="47"/>
    </row>
    <row r="48" spans="2:7">
      <c r="B48" s="15"/>
      <c r="C48" s="22" t="s">
        <v>442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75" priority="2">
      <formula>IF(CELL("Zeile",D29)&lt;$D$25+CELL("Zeile",$D$29),1,0)</formula>
    </cfRule>
  </conditionalFormatting>
  <conditionalFormatting sqref="D30:D48">
    <cfRule type="expression" dxfId="74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7" zoomScale="80" zoomScaleNormal="80" workbookViewId="0">
      <selection activeCell="D35" sqref="D35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446</v>
      </c>
      <c r="D5" s="58" t="str">
        <f>Netzbetreiber!$D$9</f>
        <v>Stadtwerke Premnitz GmbH</v>
      </c>
      <c r="H5" s="67"/>
      <c r="I5" s="67"/>
      <c r="J5" s="67"/>
      <c r="K5" s="67"/>
    </row>
    <row r="6" spans="2:15" ht="15" customHeight="1">
      <c r="B6" s="22"/>
      <c r="C6" s="61" t="s">
        <v>445</v>
      </c>
      <c r="D6" s="58" t="str">
        <f>Netzbetreiber!D28</f>
        <v>Stadtwerke Premnitz GmbH</v>
      </c>
      <c r="E6" s="15"/>
      <c r="H6" s="67"/>
      <c r="I6" s="67"/>
      <c r="J6" s="67"/>
      <c r="K6" s="67"/>
    </row>
    <row r="7" spans="2:15" ht="15" customHeight="1">
      <c r="B7" s="22"/>
      <c r="C7" s="60" t="s">
        <v>488</v>
      </c>
      <c r="D7" s="328" t="str">
        <f>Netzbetreiber!$D$11</f>
        <v xml:space="preserve">9870016400002  
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42644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664</v>
      </c>
      <c r="E11" s="15"/>
      <c r="H11" s="271" t="s">
        <v>256</v>
      </c>
      <c r="I11" s="271" t="s">
        <v>259</v>
      </c>
      <c r="J11" s="271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615</v>
      </c>
      <c r="D13" s="33" t="s">
        <v>616</v>
      </c>
      <c r="E13" s="15"/>
      <c r="H13" s="271" t="s">
        <v>616</v>
      </c>
      <c r="I13" s="271" t="s">
        <v>617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431</v>
      </c>
      <c r="D15" s="42" t="s">
        <v>337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430</v>
      </c>
      <c r="D16" s="42" t="s">
        <v>665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84</v>
      </c>
      <c r="C18" s="31" t="s">
        <v>370</v>
      </c>
      <c r="D18" s="49" t="s">
        <v>135</v>
      </c>
      <c r="E18" s="15"/>
      <c r="H18" s="269" t="s">
        <v>257</v>
      </c>
      <c r="I18" s="269" t="s">
        <v>135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 zeitnah ermittelter Netzustand bestimmt Höhe der täglichen Allokation</v>
      </c>
      <c r="D19" s="16"/>
      <c r="E19" s="15"/>
      <c r="H19" s="270" t="s">
        <v>575</v>
      </c>
      <c r="I19" s="270" t="s">
        <v>489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SLPana</v>
      </c>
      <c r="D20" s="16"/>
      <c r="E20" s="15"/>
      <c r="H20" s="270" t="s">
        <v>490</v>
      </c>
      <c r="I20" s="270" t="s">
        <v>491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85</v>
      </c>
      <c r="C22" s="8" t="s">
        <v>613</v>
      </c>
      <c r="D22" s="49" t="s">
        <v>609</v>
      </c>
      <c r="E22" s="15"/>
      <c r="H22" s="267" t="s">
        <v>609</v>
      </c>
      <c r="I22" s="267" t="s">
        <v>610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611</v>
      </c>
      <c r="E23" s="15"/>
      <c r="H23" s="267" t="s">
        <v>612</v>
      </c>
      <c r="I23" s="8" t="s">
        <v>608</v>
      </c>
      <c r="J23" s="8"/>
      <c r="K23" s="8"/>
      <c r="L23" s="268"/>
    </row>
    <row r="24" spans="2:16" ht="15" customHeight="1">
      <c r="B24" s="22"/>
      <c r="C24" s="24" t="s">
        <v>614</v>
      </c>
      <c r="D24" s="24" t="str">
        <f>IF(D22=$H$22,L24,IF(D23=$H$24,M24,N24))</f>
        <v>=&gt;  Q(D) = KW  x  h(T, SLP-Typ)  x  F(WT)</v>
      </c>
      <c r="E24" s="15"/>
      <c r="H24" s="267" t="s">
        <v>611</v>
      </c>
      <c r="I24" s="267" t="s">
        <v>618</v>
      </c>
      <c r="J24" s="8"/>
      <c r="K24" s="8"/>
      <c r="L24" s="270" t="s">
        <v>619</v>
      </c>
      <c r="M24" s="270" t="s">
        <v>621</v>
      </c>
      <c r="N24" s="270" t="s">
        <v>620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372</v>
      </c>
      <c r="C26" s="6" t="s">
        <v>578</v>
      </c>
      <c r="D26" s="42" t="s">
        <v>134</v>
      </c>
      <c r="E26" s="15"/>
      <c r="H26" s="269" t="s">
        <v>134</v>
      </c>
      <c r="I26" s="269" t="s">
        <v>136</v>
      </c>
      <c r="J26" s="267"/>
      <c r="K26" s="267"/>
      <c r="L26" s="268"/>
    </row>
    <row r="27" spans="2:16" ht="15" customHeight="1">
      <c r="B27" s="7"/>
      <c r="C27" s="6" t="s">
        <v>622</v>
      </c>
      <c r="D27" s="42" t="s">
        <v>623</v>
      </c>
      <c r="E27" s="15"/>
      <c r="H27" s="297" t="s">
        <v>623</v>
      </c>
      <c r="I27" s="269" t="s">
        <v>624</v>
      </c>
      <c r="J27" s="269" t="s">
        <v>625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626</v>
      </c>
      <c r="I28" s="270" t="s">
        <v>627</v>
      </c>
      <c r="J28" s="270" t="s">
        <v>628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629</v>
      </c>
      <c r="I29" s="270" t="s">
        <v>630</v>
      </c>
      <c r="J29" s="270" t="s">
        <v>631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494</v>
      </c>
      <c r="C31" s="6" t="s">
        <v>577</v>
      </c>
      <c r="D31" s="42" t="s">
        <v>136</v>
      </c>
      <c r="E31" s="15"/>
      <c r="H31" s="269" t="s">
        <v>134</v>
      </c>
      <c r="I31" s="269" t="s">
        <v>136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632</v>
      </c>
      <c r="I32" s="270" t="s">
        <v>633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634</v>
      </c>
      <c r="I33" s="267" t="s">
        <v>629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549</v>
      </c>
      <c r="C35" s="24" t="s">
        <v>496</v>
      </c>
      <c r="D35" s="42">
        <v>6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550</v>
      </c>
      <c r="C37" s="5" t="s">
        <v>367</v>
      </c>
      <c r="D37" s="34">
        <v>1500000</v>
      </c>
      <c r="E37" s="15" t="s">
        <v>507</v>
      </c>
      <c r="I37" s="267"/>
      <c r="J37" s="267"/>
      <c r="K37" s="267"/>
      <c r="L37" s="267"/>
      <c r="M37" s="268"/>
    </row>
    <row r="38" spans="2:39" customFormat="1" ht="15" customHeight="1">
      <c r="C38" s="8" t="s">
        <v>492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551</v>
      </c>
      <c r="C40" s="5" t="s">
        <v>368</v>
      </c>
      <c r="D40" s="36">
        <v>500</v>
      </c>
      <c r="E40" s="15" t="s">
        <v>541</v>
      </c>
      <c r="H40" s="67"/>
      <c r="I40" s="67"/>
      <c r="J40" s="67"/>
      <c r="K40" s="67"/>
    </row>
    <row r="41" spans="2:39" ht="15" customHeight="1">
      <c r="C41" s="8" t="s">
        <v>493</v>
      </c>
    </row>
    <row r="42" spans="2:39" ht="15" customHeight="1">
      <c r="B42" s="7"/>
      <c r="C42" s="3"/>
    </row>
    <row r="43" spans="2:39" ht="15" customHeight="1">
      <c r="B43" s="7"/>
      <c r="C43" s="3" t="s">
        <v>540</v>
      </c>
    </row>
    <row r="44" spans="2:39" ht="18" customHeight="1">
      <c r="C44" s="3" t="s">
        <v>542</v>
      </c>
    </row>
    <row r="45" spans="2:39" ht="18" customHeight="1">
      <c r="C45" s="3"/>
    </row>
    <row r="46" spans="2:39" ht="15" customHeight="1">
      <c r="B46" s="22" t="s">
        <v>552</v>
      </c>
      <c r="C46" s="60" t="s">
        <v>576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586</v>
      </c>
      <c r="D48" s="45" t="s">
        <v>666</v>
      </c>
    </row>
    <row r="49" spans="3:4" ht="18" customHeight="1">
      <c r="C49" s="22" t="s">
        <v>587</v>
      </c>
      <c r="D49" s="45"/>
    </row>
    <row r="50" spans="3:4" ht="18" customHeight="1">
      <c r="C50" s="22" t="s">
        <v>588</v>
      </c>
      <c r="D50" s="45"/>
    </row>
    <row r="51" spans="3:4" ht="18" customHeight="1">
      <c r="C51" s="22" t="s">
        <v>589</v>
      </c>
      <c r="D51" s="45"/>
    </row>
    <row r="52" spans="3:4" ht="18" customHeight="1">
      <c r="C52" s="22" t="s">
        <v>590</v>
      </c>
      <c r="D52" s="45"/>
    </row>
    <row r="53" spans="3:4" ht="18" customHeight="1">
      <c r="C53" s="22" t="s">
        <v>591</v>
      </c>
      <c r="D53" s="45"/>
    </row>
    <row r="54" spans="3:4" ht="18" customHeight="1">
      <c r="C54" s="22" t="s">
        <v>592</v>
      </c>
      <c r="D54" s="45"/>
    </row>
    <row r="55" spans="3:4" ht="18" customHeight="1">
      <c r="C55" s="22" t="s">
        <v>593</v>
      </c>
      <c r="D55" s="45"/>
    </row>
    <row r="56" spans="3:4" ht="18" customHeight="1">
      <c r="C56" s="22" t="s">
        <v>594</v>
      </c>
      <c r="D56" s="45"/>
    </row>
    <row r="57" spans="3:4" ht="18" customHeight="1">
      <c r="C57" s="22" t="s">
        <v>595</v>
      </c>
      <c r="D57" s="45"/>
    </row>
    <row r="58" spans="3:4" ht="18" customHeight="1">
      <c r="C58" s="22" t="s">
        <v>596</v>
      </c>
      <c r="D58" s="45"/>
    </row>
    <row r="59" spans="3:4" ht="18" customHeight="1">
      <c r="C59" s="22" t="s">
        <v>597</v>
      </c>
      <c r="D59" s="45"/>
    </row>
    <row r="60" spans="3:4" ht="18" customHeight="1">
      <c r="C60" s="22" t="s">
        <v>598</v>
      </c>
      <c r="D60" s="45"/>
    </row>
    <row r="61" spans="3:4" ht="18" customHeight="1">
      <c r="C61" s="22" t="s">
        <v>599</v>
      </c>
      <c r="D61" s="45"/>
    </row>
    <row r="62" spans="3:4" ht="18" customHeight="1">
      <c r="C62" s="22" t="s">
        <v>600</v>
      </c>
      <c r="D62" s="45"/>
    </row>
  </sheetData>
  <sheetProtection sheet="1" objects="1" scenarios="1"/>
  <conditionalFormatting sqref="D15">
    <cfRule type="expression" dxfId="73" priority="21">
      <formula>IF($D$11="Gaspool",1,0)</formula>
    </cfRule>
  </conditionalFormatting>
  <conditionalFormatting sqref="D16">
    <cfRule type="expression" dxfId="72" priority="18">
      <formula>IF($D$11="NCG",1,0)</formula>
    </cfRule>
  </conditionalFormatting>
  <conditionalFormatting sqref="D48:D62">
    <cfRule type="expression" dxfId="71" priority="17">
      <formula>IF(CELL("Zeile",D48)&lt;$D$46+CELL("Zeile",$D$48),1,0)</formula>
    </cfRule>
  </conditionalFormatting>
  <conditionalFormatting sqref="D49:D62">
    <cfRule type="expression" dxfId="70" priority="16">
      <formula>IF(CELL(D49)&lt;$D$36+27,1,0)</formula>
    </cfRule>
  </conditionalFormatting>
  <conditionalFormatting sqref="D23">
    <cfRule type="expression" dxfId="69" priority="15">
      <formula>IF($D$22=$H$22,1,0)</formula>
    </cfRule>
  </conditionalFormatting>
  <conditionalFormatting sqref="D31">
    <cfRule type="expression" dxfId="68" priority="4">
      <formula>IF($D$18="synthetisch",1,0)</formula>
    </cfRule>
  </conditionalFormatting>
  <conditionalFormatting sqref="D28">
    <cfRule type="expression" dxfId="67" priority="2">
      <formula>IF(AND($D$27=$I$27,$D$26=$H$26),1,0)</formula>
    </cfRule>
  </conditionalFormatting>
  <conditionalFormatting sqref="D26:D28">
    <cfRule type="expression" dxfId="66" priority="5">
      <formula>IF($D$18="analytisch",1,0)</formula>
    </cfRule>
  </conditionalFormatting>
  <conditionalFormatting sqref="D27">
    <cfRule type="expression" dxfId="65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opLeftCell="A31" zoomScale="80" zoomScaleNormal="80" workbookViewId="0">
      <selection activeCell="F23" sqref="F23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544</v>
      </c>
    </row>
    <row r="3" spans="2:56" ht="15" customHeight="1">
      <c r="B3" s="170"/>
    </row>
    <row r="4" spans="2:56">
      <c r="B4" s="129"/>
      <c r="C4" s="56" t="s">
        <v>446</v>
      </c>
      <c r="D4" s="57"/>
      <c r="E4" s="330" t="str">
        <f>Netzbetreiber!D9</f>
        <v>Stadtwerke Premnitz GmbH</v>
      </c>
      <c r="F4" s="330"/>
      <c r="G4" s="330"/>
      <c r="M4" s="129"/>
      <c r="N4" s="129"/>
      <c r="O4" s="129"/>
    </row>
    <row r="5" spans="2:56">
      <c r="B5" s="129"/>
      <c r="C5" s="56" t="s">
        <v>445</v>
      </c>
      <c r="D5" s="57"/>
      <c r="E5" s="58" t="str">
        <f>Netzbetreiber!D28</f>
        <v>Stadtwerke Premnitz GmbH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488</v>
      </c>
      <c r="D6" s="57"/>
      <c r="E6" s="329" t="str">
        <f>Netzbetreiber!D11</f>
        <v xml:space="preserve">9870016400002  
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42644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498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523</v>
      </c>
      <c r="D9" s="129"/>
      <c r="E9" s="129"/>
      <c r="F9" s="153">
        <f>'SLP-Verfahren'!D46</f>
        <v>1</v>
      </c>
      <c r="H9" s="171" t="s">
        <v>601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585</v>
      </c>
      <c r="D10" s="129"/>
      <c r="E10" s="129"/>
      <c r="F10" s="49">
        <v>1</v>
      </c>
      <c r="G10" s="57"/>
      <c r="H10" s="171" t="s">
        <v>602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603</v>
      </c>
      <c r="D11" s="129"/>
      <c r="E11" s="129"/>
      <c r="F11" s="332" t="str">
        <f>INDEX('SLP-Verfahren'!D48:D62,'SLP-Temp-Gebiet #01'!F10)</f>
        <v>Wetterstation Potsdam</v>
      </c>
      <c r="G11" s="332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584</v>
      </c>
      <c r="D13" s="342"/>
      <c r="E13" s="342"/>
      <c r="F13" s="181" t="s">
        <v>548</v>
      </c>
      <c r="G13" s="129" t="s">
        <v>546</v>
      </c>
      <c r="H13" s="261" t="s">
        <v>563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449</v>
      </c>
      <c r="D14" s="343"/>
      <c r="E14" s="89" t="s">
        <v>450</v>
      </c>
      <c r="F14" s="262" t="s">
        <v>85</v>
      </c>
      <c r="G14" s="263" t="s">
        <v>572</v>
      </c>
      <c r="H14" s="51">
        <v>0</v>
      </c>
      <c r="I14" s="57"/>
      <c r="J14" s="129"/>
      <c r="K14" s="129"/>
      <c r="L14" s="129"/>
      <c r="M14" s="129"/>
      <c r="N14" s="129"/>
      <c r="O14" s="331" t="s">
        <v>651</v>
      </c>
      <c r="R14" s="207" t="s">
        <v>564</v>
      </c>
      <c r="S14" s="207" t="s">
        <v>565</v>
      </c>
      <c r="T14" s="207" t="s">
        <v>566</v>
      </c>
      <c r="U14" s="207" t="s">
        <v>567</v>
      </c>
      <c r="V14" s="207" t="s">
        <v>547</v>
      </c>
      <c r="W14" s="207" t="s">
        <v>568</v>
      </c>
      <c r="X14" s="207" t="s">
        <v>569</v>
      </c>
      <c r="Y14" s="207" t="s">
        <v>570</v>
      </c>
      <c r="Z14" s="207" t="s">
        <v>571</v>
      </c>
      <c r="AA14" s="207" t="s">
        <v>572</v>
      </c>
      <c r="AB14" s="207" t="s">
        <v>573</v>
      </c>
      <c r="AC14" s="207" t="s">
        <v>574</v>
      </c>
    </row>
    <row r="15" spans="2:56" ht="19.5" customHeight="1">
      <c r="B15" s="129"/>
      <c r="C15" s="343" t="s">
        <v>389</v>
      </c>
      <c r="D15" s="343"/>
      <c r="E15" s="89" t="s">
        <v>450</v>
      </c>
      <c r="F15" s="262" t="s">
        <v>71</v>
      </c>
      <c r="G15" s="263" t="s">
        <v>566</v>
      </c>
      <c r="H15" s="51">
        <v>0</v>
      </c>
      <c r="I15" s="57"/>
      <c r="J15" s="129"/>
      <c r="K15" s="129"/>
      <c r="L15" s="129"/>
      <c r="M15" s="129"/>
      <c r="N15" s="129"/>
      <c r="O15" s="160" t="s">
        <v>139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372</v>
      </c>
      <c r="AH15" s="260" t="s">
        <v>494</v>
      </c>
      <c r="AI15" s="260" t="s">
        <v>549</v>
      </c>
      <c r="AJ15" s="260" t="s">
        <v>550</v>
      </c>
      <c r="AK15" s="260" t="s">
        <v>551</v>
      </c>
      <c r="AL15" s="260" t="s">
        <v>552</v>
      </c>
      <c r="AM15" s="260" t="s">
        <v>553</v>
      </c>
      <c r="AN15" s="260" t="s">
        <v>554</v>
      </c>
      <c r="AO15" s="260" t="s">
        <v>555</v>
      </c>
      <c r="AP15" s="260" t="s">
        <v>556</v>
      </c>
      <c r="AQ15" s="260" t="s">
        <v>557</v>
      </c>
      <c r="AR15" s="260" t="s">
        <v>558</v>
      </c>
      <c r="AS15" s="260" t="s">
        <v>559</v>
      </c>
      <c r="AT15" s="260" t="s">
        <v>560</v>
      </c>
      <c r="AU15" s="260" t="s">
        <v>561</v>
      </c>
      <c r="AV15" s="260" t="s">
        <v>562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518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524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519</v>
      </c>
      <c r="D20" s="178" t="s">
        <v>514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526</v>
      </c>
      <c r="D21" s="152" t="s">
        <v>516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537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503</v>
      </c>
      <c r="T23" s="288" t="str">
        <f>O15</f>
        <v>DWD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521</v>
      </c>
      <c r="D24" s="186"/>
      <c r="E24" s="155" t="s">
        <v>667</v>
      </c>
      <c r="F24" s="155" t="s">
        <v>582</v>
      </c>
      <c r="G24" s="155"/>
      <c r="H24" s="155"/>
      <c r="I24" s="155"/>
      <c r="J24" s="155"/>
      <c r="K24" s="155"/>
      <c r="L24" s="155"/>
      <c r="M24" s="155"/>
      <c r="N24" s="155"/>
      <c r="O24" s="183" t="s">
        <v>522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515</v>
      </c>
      <c r="D25" s="186"/>
      <c r="E25" s="159">
        <v>10379</v>
      </c>
      <c r="F25" s="159" t="s">
        <v>365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504</v>
      </c>
      <c r="F26" s="155" t="s">
        <v>504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504</v>
      </c>
      <c r="S26" s="67" t="s">
        <v>505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520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527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533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363</v>
      </c>
      <c r="D33" s="152" t="s">
        <v>362</v>
      </c>
      <c r="E33" s="155" t="s">
        <v>3</v>
      </c>
      <c r="F33" s="155" t="s">
        <v>361</v>
      </c>
      <c r="G33" s="155" t="s">
        <v>352</v>
      </c>
      <c r="H33" s="155" t="s">
        <v>353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1"/>
      <c r="C34" s="185" t="s">
        <v>452</v>
      </c>
      <c r="D34" s="152" t="s">
        <v>451</v>
      </c>
      <c r="E34" s="155" t="s">
        <v>512</v>
      </c>
      <c r="F34" s="155" t="s">
        <v>512</v>
      </c>
      <c r="G34" s="155" t="s">
        <v>512</v>
      </c>
      <c r="H34" s="155" t="s">
        <v>512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512</v>
      </c>
      <c r="S34" s="67" t="s">
        <v>513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605</v>
      </c>
      <c r="D35" s="152" t="s">
        <v>606</v>
      </c>
      <c r="E35" s="155" t="s">
        <v>604</v>
      </c>
      <c r="F35" s="155" t="s">
        <v>604</v>
      </c>
      <c r="G35" s="155" t="s">
        <v>604</v>
      </c>
      <c r="H35" s="155" t="s">
        <v>604</v>
      </c>
      <c r="I35" s="155" t="s">
        <v>604</v>
      </c>
      <c r="J35" s="155" t="s">
        <v>604</v>
      </c>
      <c r="K35" s="155" t="s">
        <v>604</v>
      </c>
      <c r="L35" s="155" t="s">
        <v>604</v>
      </c>
      <c r="M35" s="155" t="s">
        <v>604</v>
      </c>
      <c r="N35" s="155" t="s">
        <v>604</v>
      </c>
      <c r="O35" s="183" t="s">
        <v>142</v>
      </c>
      <c r="Q35" s="209"/>
      <c r="R35" s="67" t="s">
        <v>604</v>
      </c>
      <c r="S35" s="67" t="s">
        <v>607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444</v>
      </c>
      <c r="D36" s="118" t="s">
        <v>538</v>
      </c>
      <c r="E36" s="161" t="s">
        <v>453</v>
      </c>
      <c r="F36" s="161" t="s">
        <v>453</v>
      </c>
      <c r="G36" s="161" t="s">
        <v>454</v>
      </c>
      <c r="H36" s="161" t="s">
        <v>454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454</v>
      </c>
      <c r="S36" s="67" t="s">
        <v>453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351</v>
      </c>
      <c r="D39" s="196"/>
      <c r="E39" s="196" t="s">
        <v>531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532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525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529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530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535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536</v>
      </c>
      <c r="D46" s="199" t="s">
        <v>534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364</v>
      </c>
      <c r="K46" s="196"/>
      <c r="L46" s="196"/>
      <c r="M46" s="196"/>
      <c r="N46" s="196"/>
      <c r="O46" s="197"/>
    </row>
    <row r="47" spans="2:28">
      <c r="B47" s="191"/>
      <c r="C47" s="198" t="s">
        <v>350</v>
      </c>
      <c r="D47" s="199" t="s">
        <v>534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364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579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543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519</v>
      </c>
      <c r="D54" s="178" t="s">
        <v>514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526</v>
      </c>
      <c r="D55" s="152" t="s">
        <v>516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537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DWD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521</v>
      </c>
      <c r="D58" s="186"/>
      <c r="E58" s="155" t="str">
        <f>E24</f>
        <v>Potsdam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522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515</v>
      </c>
      <c r="D59" s="186"/>
      <c r="E59" s="159">
        <f>E25</f>
        <v>10379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520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11">IF(F64&gt;$F$62,0,1)</f>
        <v>1</v>
      </c>
      <c r="G63" s="176">
        <f t="shared" si="11"/>
        <v>1</v>
      </c>
      <c r="H63" s="176">
        <f t="shared" si="11"/>
        <v>1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527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12">ROUND(G66/$D$66,4)</f>
        <v>0.1333</v>
      </c>
      <c r="H65" s="279">
        <f t="shared" si="12"/>
        <v>6.6699999999999995E-2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533</v>
      </c>
      <c r="D66" s="184">
        <f>SUMPRODUCT(E66:N66,E63:N63)</f>
        <v>1.875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145</v>
      </c>
    </row>
    <row r="67" spans="2:15">
      <c r="B67" s="181"/>
      <c r="C67" s="185" t="s">
        <v>363</v>
      </c>
      <c r="D67" s="152" t="s">
        <v>362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142</v>
      </c>
    </row>
    <row r="68" spans="2:15">
      <c r="B68" s="181"/>
      <c r="C68" s="185" t="s">
        <v>452</v>
      </c>
      <c r="D68" s="152" t="s">
        <v>451</v>
      </c>
      <c r="E68" s="158" t="str">
        <f>E34</f>
        <v>Gastag</v>
      </c>
      <c r="F68" s="158" t="str">
        <f t="shared" ref="F68:N68" si="15">F34</f>
        <v>Gastag</v>
      </c>
      <c r="G68" s="158" t="str">
        <f t="shared" si="15"/>
        <v>Gastag</v>
      </c>
      <c r="H68" s="158" t="str">
        <f t="shared" si="15"/>
        <v>Gastag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142</v>
      </c>
    </row>
    <row r="69" spans="2:15">
      <c r="B69" s="181"/>
      <c r="C69" s="185" t="s">
        <v>605</v>
      </c>
      <c r="D69" s="152" t="s">
        <v>606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142</v>
      </c>
    </row>
    <row r="70" spans="2:15">
      <c r="B70" s="181"/>
      <c r="C70" s="190" t="s">
        <v>444</v>
      </c>
      <c r="D70" s="118" t="s">
        <v>538</v>
      </c>
      <c r="E70" s="162" t="s">
        <v>454</v>
      </c>
      <c r="F70" s="162" t="s">
        <v>454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142</v>
      </c>
    </row>
    <row r="71" spans="2:15"/>
    <row r="72" spans="2:15" ht="15.75" customHeight="1">
      <c r="C72" s="344" t="s">
        <v>580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64" priority="28">
      <formula>IF(E$20&lt;=$F$18,1,0)</formula>
    </cfRule>
  </conditionalFormatting>
  <conditionalFormatting sqref="E32:N36">
    <cfRule type="expression" dxfId="63" priority="27">
      <formula>IF(E$30&lt;=$F$28,1,0)</formula>
    </cfRule>
  </conditionalFormatting>
  <conditionalFormatting sqref="E26:F26">
    <cfRule type="expression" dxfId="62" priority="26">
      <formula>IF(E$20&lt;=$F$18,1,0)</formula>
    </cfRule>
  </conditionalFormatting>
  <conditionalFormatting sqref="E26:N26">
    <cfRule type="expression" dxfId="61" priority="25">
      <formula>IF(E$20&lt;=$F$18,1,0)</formula>
    </cfRule>
  </conditionalFormatting>
  <conditionalFormatting sqref="E56:N59">
    <cfRule type="expression" dxfId="60" priority="22">
      <formula>IF(E$54&lt;=$F$52,1,0)</formula>
    </cfRule>
  </conditionalFormatting>
  <conditionalFormatting sqref="E60:N60">
    <cfRule type="expression" dxfId="59" priority="21">
      <formula>IF(E$54&lt;=$F$52,1,0)</formula>
    </cfRule>
  </conditionalFormatting>
  <conditionalFormatting sqref="E66:N68">
    <cfRule type="expression" dxfId="58" priority="15">
      <formula>IF(E$64&lt;=$F$62,1,0)</formula>
    </cfRule>
  </conditionalFormatting>
  <conditionalFormatting sqref="E65:N68 E70:N70">
    <cfRule type="expression" dxfId="57" priority="13">
      <formula>IF(E$64&gt;$F$62,1,0)</formula>
    </cfRule>
  </conditionalFormatting>
  <conditionalFormatting sqref="E56:N60">
    <cfRule type="expression" dxfId="56" priority="12">
      <formula>IF(E$54&gt;$F$52,1,0)</formula>
    </cfRule>
  </conditionalFormatting>
  <conditionalFormatting sqref="E21:N26">
    <cfRule type="expression" dxfId="55" priority="11">
      <formula>IF(E$20&gt;$F$18,1,0)</formula>
    </cfRule>
  </conditionalFormatting>
  <conditionalFormatting sqref="E32:N36">
    <cfRule type="expression" dxfId="54" priority="10">
      <formula>IF(E$30&gt;$F$28,1,0)</formula>
    </cfRule>
  </conditionalFormatting>
  <conditionalFormatting sqref="H11 H8:H9">
    <cfRule type="expression" dxfId="53" priority="9">
      <formula>IF($F$9=1,1,0)</formula>
    </cfRule>
  </conditionalFormatting>
  <conditionalFormatting sqref="E55:N55">
    <cfRule type="expression" dxfId="52" priority="8">
      <formula>IF(E$54&gt;$F$52,1,0)</formula>
    </cfRule>
  </conditionalFormatting>
  <conditionalFormatting sqref="E31:N31">
    <cfRule type="expression" dxfId="51" priority="7">
      <formula>IF(E$30&gt;$F$28,1,0)</formula>
    </cfRule>
  </conditionalFormatting>
  <conditionalFormatting sqref="E70:N70">
    <cfRule type="expression" dxfId="50" priority="6">
      <formula>IF(E$64&lt;=$F$62,1,0)</formula>
    </cfRule>
  </conditionalFormatting>
  <conditionalFormatting sqref="H10">
    <cfRule type="expression" dxfId="49" priority="5">
      <formula>IF($F$9=1,1,0)</formula>
    </cfRule>
  </conditionalFormatting>
  <conditionalFormatting sqref="E69:N69">
    <cfRule type="expression" dxfId="48" priority="2">
      <formula>IF(E$64&lt;=$F$62,1,0)</formula>
    </cfRule>
  </conditionalFormatting>
  <conditionalFormatting sqref="E69:N69">
    <cfRule type="expression" dxfId="47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4 E69:N69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544</v>
      </c>
    </row>
    <row r="3" spans="2:56" ht="15" customHeight="1">
      <c r="B3" s="170"/>
    </row>
    <row r="4" spans="2:56">
      <c r="B4" s="129"/>
      <c r="C4" s="56" t="s">
        <v>446</v>
      </c>
      <c r="D4" s="57"/>
      <c r="E4" s="330" t="str">
        <f>Netzbetreiber!$D$9</f>
        <v>Stadtwerke Premnitz GmbH</v>
      </c>
      <c r="F4" s="129"/>
      <c r="M4" s="129"/>
      <c r="N4" s="129"/>
      <c r="O4" s="129"/>
    </row>
    <row r="5" spans="2:56">
      <c r="B5" s="129"/>
      <c r="C5" s="56" t="s">
        <v>445</v>
      </c>
      <c r="D5" s="57"/>
      <c r="E5" s="58" t="str">
        <f>Netzbetreiber!$D$28</f>
        <v>Stadtwerke Premnitz GmbH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488</v>
      </c>
      <c r="D6" s="57"/>
      <c r="E6" s="329" t="str">
        <f>Netzbetreiber!$D$11</f>
        <v xml:space="preserve">9870016400002  
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Netzbetreiber!$D$6</f>
        <v>42644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498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523</v>
      </c>
      <c r="D9" s="129"/>
      <c r="E9" s="129"/>
      <c r="F9" s="153">
        <f>'SLP-Verfahren'!D46</f>
        <v>1</v>
      </c>
      <c r="H9" s="171" t="s">
        <v>601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585</v>
      </c>
      <c r="D10" s="129"/>
      <c r="E10" s="129"/>
      <c r="F10" s="49">
        <v>2</v>
      </c>
      <c r="G10" s="57"/>
      <c r="H10" s="171" t="s">
        <v>602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603</v>
      </c>
      <c r="D11" s="129"/>
      <c r="E11" s="129"/>
      <c r="F11" s="332">
        <f>INDEX('SLP-Verfahren'!D48:D62,'SLP-Temp-Gebiet #02'!F10)</f>
        <v>0</v>
      </c>
      <c r="G11" s="332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584</v>
      </c>
      <c r="D13" s="342"/>
      <c r="E13" s="342"/>
      <c r="F13" s="181" t="s">
        <v>548</v>
      </c>
      <c r="G13" s="129" t="s">
        <v>546</v>
      </c>
      <c r="H13" s="261" t="s">
        <v>563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449</v>
      </c>
      <c r="D14" s="343"/>
      <c r="E14" s="89" t="s">
        <v>450</v>
      </c>
      <c r="F14" s="262" t="s">
        <v>85</v>
      </c>
      <c r="G14" s="263" t="s">
        <v>572</v>
      </c>
      <c r="H14" s="51">
        <v>0</v>
      </c>
      <c r="I14" s="57"/>
      <c r="J14" s="129"/>
      <c r="K14" s="129"/>
      <c r="L14" s="129"/>
      <c r="M14" s="129"/>
      <c r="N14" s="129"/>
      <c r="O14" s="331" t="s">
        <v>651</v>
      </c>
      <c r="R14" s="207" t="s">
        <v>564</v>
      </c>
      <c r="S14" s="207" t="s">
        <v>565</v>
      </c>
      <c r="T14" s="207" t="s">
        <v>566</v>
      </c>
      <c r="U14" s="207" t="s">
        <v>567</v>
      </c>
      <c r="V14" s="207" t="s">
        <v>547</v>
      </c>
      <c r="W14" s="207" t="s">
        <v>568</v>
      </c>
      <c r="X14" s="207" t="s">
        <v>569</v>
      </c>
      <c r="Y14" s="207" t="s">
        <v>570</v>
      </c>
      <c r="Z14" s="207" t="s">
        <v>571</v>
      </c>
      <c r="AA14" s="207" t="s">
        <v>572</v>
      </c>
      <c r="AB14" s="207" t="s">
        <v>573</v>
      </c>
      <c r="AC14" s="207" t="s">
        <v>574</v>
      </c>
    </row>
    <row r="15" spans="2:56" ht="19.5" customHeight="1">
      <c r="B15" s="129"/>
      <c r="C15" s="343" t="s">
        <v>389</v>
      </c>
      <c r="D15" s="343"/>
      <c r="E15" s="89" t="s">
        <v>450</v>
      </c>
      <c r="F15" s="262" t="s">
        <v>71</v>
      </c>
      <c r="G15" s="263" t="s">
        <v>566</v>
      </c>
      <c r="H15" s="51">
        <v>0</v>
      </c>
      <c r="I15" s="57"/>
      <c r="J15" s="129"/>
      <c r="K15" s="129"/>
      <c r="L15" s="129"/>
      <c r="M15" s="129"/>
      <c r="N15" s="129"/>
      <c r="O15" s="160" t="s">
        <v>528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372</v>
      </c>
      <c r="AH15" s="260" t="s">
        <v>494</v>
      </c>
      <c r="AI15" s="260" t="s">
        <v>549</v>
      </c>
      <c r="AJ15" s="260" t="s">
        <v>550</v>
      </c>
      <c r="AK15" s="260" t="s">
        <v>551</v>
      </c>
      <c r="AL15" s="260" t="s">
        <v>552</v>
      </c>
      <c r="AM15" s="260" t="s">
        <v>553</v>
      </c>
      <c r="AN15" s="260" t="s">
        <v>554</v>
      </c>
      <c r="AO15" s="260" t="s">
        <v>555</v>
      </c>
      <c r="AP15" s="260" t="s">
        <v>556</v>
      </c>
      <c r="AQ15" s="260" t="s">
        <v>557</v>
      </c>
      <c r="AR15" s="260" t="s">
        <v>558</v>
      </c>
      <c r="AS15" s="260" t="s">
        <v>559</v>
      </c>
      <c r="AT15" s="260" t="s">
        <v>560</v>
      </c>
      <c r="AU15" s="260" t="s">
        <v>561</v>
      </c>
      <c r="AV15" s="260" t="s">
        <v>562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518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524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519</v>
      </c>
      <c r="D20" s="178" t="s">
        <v>514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526</v>
      </c>
      <c r="D21" s="152" t="s">
        <v>516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537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503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521</v>
      </c>
      <c r="D24" s="186"/>
      <c r="E24" s="155" t="s">
        <v>581</v>
      </c>
      <c r="F24" s="155" t="s">
        <v>582</v>
      </c>
      <c r="G24" s="155"/>
      <c r="H24" s="155"/>
      <c r="I24" s="155"/>
      <c r="J24" s="155"/>
      <c r="K24" s="155"/>
      <c r="L24" s="155"/>
      <c r="M24" s="155"/>
      <c r="N24" s="155"/>
      <c r="O24" s="183" t="s">
        <v>522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515</v>
      </c>
      <c r="D25" s="186"/>
      <c r="E25" s="159" t="s">
        <v>365</v>
      </c>
      <c r="F25" s="159" t="s">
        <v>365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504</v>
      </c>
      <c r="F26" s="155" t="s">
        <v>504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504</v>
      </c>
      <c r="S26" s="67" t="s">
        <v>505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520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527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533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363</v>
      </c>
      <c r="D33" s="152" t="s">
        <v>362</v>
      </c>
      <c r="E33" s="155" t="s">
        <v>3</v>
      </c>
      <c r="F33" s="155" t="s">
        <v>361</v>
      </c>
      <c r="G33" s="155" t="s">
        <v>352</v>
      </c>
      <c r="H33" s="155" t="s">
        <v>353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1"/>
      <c r="C34" s="185" t="s">
        <v>452</v>
      </c>
      <c r="D34" s="152" t="s">
        <v>451</v>
      </c>
      <c r="E34" s="155" t="s">
        <v>512</v>
      </c>
      <c r="F34" s="155" t="s">
        <v>512</v>
      </c>
      <c r="G34" s="155" t="s">
        <v>512</v>
      </c>
      <c r="H34" s="155" t="s">
        <v>512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512</v>
      </c>
      <c r="S34" s="67" t="s">
        <v>513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605</v>
      </c>
      <c r="D35" s="152" t="s">
        <v>606</v>
      </c>
      <c r="E35" s="155" t="s">
        <v>604</v>
      </c>
      <c r="F35" s="155" t="s">
        <v>604</v>
      </c>
      <c r="G35" s="155" t="s">
        <v>604</v>
      </c>
      <c r="H35" s="155" t="s">
        <v>604</v>
      </c>
      <c r="I35" s="155" t="s">
        <v>604</v>
      </c>
      <c r="J35" s="155" t="s">
        <v>604</v>
      </c>
      <c r="K35" s="155" t="s">
        <v>604</v>
      </c>
      <c r="L35" s="155" t="s">
        <v>604</v>
      </c>
      <c r="M35" s="155" t="s">
        <v>604</v>
      </c>
      <c r="N35" s="155" t="s">
        <v>604</v>
      </c>
      <c r="O35" s="183" t="s">
        <v>142</v>
      </c>
      <c r="Q35" s="209"/>
      <c r="R35" s="67" t="s">
        <v>604</v>
      </c>
      <c r="S35" s="67" t="s">
        <v>607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444</v>
      </c>
      <c r="D36" s="118" t="s">
        <v>538</v>
      </c>
      <c r="E36" s="161" t="s">
        <v>453</v>
      </c>
      <c r="F36" s="161" t="s">
        <v>453</v>
      </c>
      <c r="G36" s="161" t="s">
        <v>454</v>
      </c>
      <c r="H36" s="161" t="s">
        <v>454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454</v>
      </c>
      <c r="S36" s="67" t="s">
        <v>453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351</v>
      </c>
      <c r="D39" s="196"/>
      <c r="E39" s="196" t="s">
        <v>531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532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525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529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530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535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536</v>
      </c>
      <c r="D46" s="199" t="s">
        <v>534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364</v>
      </c>
      <c r="K46" s="196"/>
      <c r="L46" s="196"/>
      <c r="M46" s="196"/>
      <c r="N46" s="196"/>
      <c r="O46" s="197"/>
    </row>
    <row r="47" spans="2:28">
      <c r="B47" s="191"/>
      <c r="C47" s="198" t="s">
        <v>350</v>
      </c>
      <c r="D47" s="199" t="s">
        <v>534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364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579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543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519</v>
      </c>
      <c r="D54" s="178" t="s">
        <v>514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526</v>
      </c>
      <c r="D55" s="152" t="s">
        <v>516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537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521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522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515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520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527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533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145</v>
      </c>
    </row>
    <row r="67" spans="2:15">
      <c r="B67" s="181"/>
      <c r="C67" s="185" t="s">
        <v>363</v>
      </c>
      <c r="D67" s="152" t="s">
        <v>362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142</v>
      </c>
    </row>
    <row r="68" spans="2:15">
      <c r="B68" s="181"/>
      <c r="C68" s="185" t="s">
        <v>452</v>
      </c>
      <c r="D68" s="152" t="s">
        <v>451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142</v>
      </c>
    </row>
    <row r="69" spans="2:15">
      <c r="B69" s="181"/>
      <c r="C69" s="185" t="s">
        <v>605</v>
      </c>
      <c r="D69" s="152" t="s">
        <v>606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142</v>
      </c>
    </row>
    <row r="70" spans="2:15">
      <c r="B70" s="181"/>
      <c r="C70" s="190" t="s">
        <v>444</v>
      </c>
      <c r="D70" s="118" t="s">
        <v>538</v>
      </c>
      <c r="E70" s="162" t="s">
        <v>454</v>
      </c>
      <c r="F70" s="162" t="s">
        <v>454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142</v>
      </c>
    </row>
    <row r="71" spans="2:15"/>
    <row r="72" spans="2:15" ht="15.75" customHeight="1">
      <c r="C72" s="344" t="s">
        <v>580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6" priority="18">
      <formula>IF(E$20&lt;=$F$18,1,0)</formula>
    </cfRule>
  </conditionalFormatting>
  <conditionalFormatting sqref="E32:N36">
    <cfRule type="expression" dxfId="45" priority="17">
      <formula>IF(E$30&lt;=$F$28,1,0)</formula>
    </cfRule>
  </conditionalFormatting>
  <conditionalFormatting sqref="E26:F26">
    <cfRule type="expression" dxfId="44" priority="16">
      <formula>IF(E$20&lt;=$F$18,1,0)</formula>
    </cfRule>
  </conditionalFormatting>
  <conditionalFormatting sqref="E26:N26">
    <cfRule type="expression" dxfId="43" priority="15">
      <formula>IF(E$20&lt;=$F$18,1,0)</formula>
    </cfRule>
  </conditionalFormatting>
  <conditionalFormatting sqref="E56:N59">
    <cfRule type="expression" dxfId="42" priority="14">
      <formula>IF(E$54&lt;=$F$52,1,0)</formula>
    </cfRule>
  </conditionalFormatting>
  <conditionalFormatting sqref="E60:N60">
    <cfRule type="expression" dxfId="41" priority="13">
      <formula>IF(E$54&lt;=$F$52,1,0)</formula>
    </cfRule>
  </conditionalFormatting>
  <conditionalFormatting sqref="E66:N68">
    <cfRule type="expression" dxfId="40" priority="12">
      <formula>IF(E$64&lt;=$F$62,1,0)</formula>
    </cfRule>
  </conditionalFormatting>
  <conditionalFormatting sqref="E65:N68 E70:N70">
    <cfRule type="expression" dxfId="39" priority="11">
      <formula>IF(E$64&gt;$F$62,1,0)</formula>
    </cfRule>
  </conditionalFormatting>
  <conditionalFormatting sqref="E56:N60">
    <cfRule type="expression" dxfId="38" priority="10">
      <formula>IF(E$54&gt;$F$52,1,0)</formula>
    </cfRule>
  </conditionalFormatting>
  <conditionalFormatting sqref="E21:N26">
    <cfRule type="expression" dxfId="37" priority="9">
      <formula>IF(E$20&gt;$F$18,1,0)</formula>
    </cfRule>
  </conditionalFormatting>
  <conditionalFormatting sqref="E32:N36">
    <cfRule type="expression" dxfId="36" priority="8">
      <formula>IF(E$30&gt;$F$28,1,0)</formula>
    </cfRule>
  </conditionalFormatting>
  <conditionalFormatting sqref="H11 H8:H9">
    <cfRule type="expression" dxfId="35" priority="7">
      <formula>IF($F$9=1,1,0)</formula>
    </cfRule>
  </conditionalFormatting>
  <conditionalFormatting sqref="E55:N55">
    <cfRule type="expression" dxfId="34" priority="6">
      <formula>IF(E$54&gt;$F$52,1,0)</formula>
    </cfRule>
  </conditionalFormatting>
  <conditionalFormatting sqref="E31:N31">
    <cfRule type="expression" dxfId="33" priority="5">
      <formula>IF(E$30&gt;$F$28,1,0)</formula>
    </cfRule>
  </conditionalFormatting>
  <conditionalFormatting sqref="E70:N70">
    <cfRule type="expression" dxfId="32" priority="4">
      <formula>IF(E$64&lt;=$F$62,1,0)</formula>
    </cfRule>
  </conditionalFormatting>
  <conditionalFormatting sqref="H10">
    <cfRule type="expression" dxfId="31" priority="3">
      <formula>IF($F$9=1,1,0)</formula>
    </cfRule>
  </conditionalFormatting>
  <conditionalFormatting sqref="E69:N69">
    <cfRule type="expression" dxfId="30" priority="2">
      <formula>IF(E$64&lt;=$F$62,1,0)</formula>
    </cfRule>
  </conditionalFormatting>
  <conditionalFormatting sqref="E69:N69">
    <cfRule type="expression" dxfId="29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abSelected="1" zoomScale="80" zoomScaleNormal="80" workbookViewId="0">
      <selection activeCell="R16" sqref="R16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366</v>
      </c>
    </row>
    <row r="3" spans="2:26">
      <c r="B3" s="129" t="s">
        <v>467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371</v>
      </c>
      <c r="D5" s="54" t="str">
        <f>Netzbetreiber!$D$9</f>
        <v>Stadtwerke Premnitz GmbH</v>
      </c>
      <c r="E5" s="129"/>
      <c r="J5" s="88" t="s">
        <v>498</v>
      </c>
      <c r="K5" s="130" t="s">
        <v>501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338</v>
      </c>
      <c r="D6" s="54" t="str">
        <f>Netzbetreiber!$D$28</f>
        <v>Stadtwerke Premnitz GmbH</v>
      </c>
      <c r="E6" s="129"/>
      <c r="F6" s="129"/>
      <c r="K6" s="130" t="s">
        <v>509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488</v>
      </c>
      <c r="D7" s="54" t="str">
        <f>Netzbetreiber!$D$11</f>
        <v xml:space="preserve">9870016400002  
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133</v>
      </c>
      <c r="D8" s="52">
        <f>Netzbetreiber!$D$6</f>
        <v>42644</v>
      </c>
      <c r="E8" s="129"/>
      <c r="F8" s="129"/>
      <c r="H8" s="127" t="s">
        <v>496</v>
      </c>
      <c r="J8" s="131">
        <v>6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248</v>
      </c>
      <c r="C10" s="134" t="s">
        <v>495</v>
      </c>
      <c r="D10" s="133" t="s">
        <v>147</v>
      </c>
      <c r="E10" s="272" t="s">
        <v>511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635</v>
      </c>
      <c r="M10" s="149" t="s">
        <v>644</v>
      </c>
      <c r="N10" s="150" t="s">
        <v>645</v>
      </c>
      <c r="O10" s="150" t="s">
        <v>646</v>
      </c>
      <c r="P10" s="151" t="s">
        <v>647</v>
      </c>
      <c r="Q10" s="145" t="s">
        <v>636</v>
      </c>
      <c r="R10" s="135" t="s">
        <v>637</v>
      </c>
      <c r="S10" s="136" t="s">
        <v>638</v>
      </c>
      <c r="T10" s="136" t="s">
        <v>639</v>
      </c>
      <c r="U10" s="136" t="s">
        <v>640</v>
      </c>
      <c r="V10" s="136" t="s">
        <v>641</v>
      </c>
      <c r="W10" s="136" t="s">
        <v>642</v>
      </c>
      <c r="X10" s="137" t="s">
        <v>643</v>
      </c>
      <c r="Y10" s="294" t="s">
        <v>648</v>
      </c>
    </row>
    <row r="11" spans="2:26" ht="15.75" thickBot="1">
      <c r="B11" s="138" t="s">
        <v>497</v>
      </c>
      <c r="C11" s="139" t="s">
        <v>510</v>
      </c>
      <c r="D11" s="293" t="s">
        <v>247</v>
      </c>
      <c r="E11" s="163" t="s">
        <v>517</v>
      </c>
      <c r="F11" s="29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334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335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291">
        <v>365.12299999999999</v>
      </c>
    </row>
    <row r="12" spans="2:26">
      <c r="B12" s="140">
        <v>1</v>
      </c>
      <c r="C12" s="141" t="str">
        <f t="shared" ref="C12:C41" si="0">$D$6</f>
        <v>Stadtwerke Premnitz GmbH</v>
      </c>
      <c r="D12" s="358" t="s">
        <v>247</v>
      </c>
      <c r="E12" s="360" t="s">
        <v>55</v>
      </c>
      <c r="F12" s="364" t="s">
        <v>322</v>
      </c>
      <c r="G12" s="357"/>
      <c r="H12" s="361">
        <v>3.159294</v>
      </c>
      <c r="I12" s="361">
        <v>-37.406886</v>
      </c>
      <c r="J12" s="361">
        <v>6.1418926000000003</v>
      </c>
      <c r="K12" s="361">
        <v>9.2266100000000004E-2</v>
      </c>
      <c r="L12" s="365">
        <v>40</v>
      </c>
      <c r="M12" s="361">
        <v>0</v>
      </c>
      <c r="N12" s="361">
        <v>0</v>
      </c>
      <c r="O12" s="361">
        <v>0</v>
      </c>
      <c r="P12" s="361">
        <v>0</v>
      </c>
      <c r="Q12" s="366">
        <v>0.96772350224521153</v>
      </c>
      <c r="R12" s="362">
        <v>1</v>
      </c>
      <c r="S12" s="362">
        <v>1</v>
      </c>
      <c r="T12" s="362">
        <v>1</v>
      </c>
      <c r="U12" s="362">
        <v>1</v>
      </c>
      <c r="V12" s="362">
        <v>1</v>
      </c>
      <c r="W12" s="362">
        <v>1</v>
      </c>
      <c r="X12" s="363"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Stadtwerke Premnitz GmbH</v>
      </c>
      <c r="D13" s="358" t="s">
        <v>247</v>
      </c>
      <c r="E13" s="360" t="s">
        <v>65</v>
      </c>
      <c r="F13" s="364" t="s">
        <v>332</v>
      </c>
      <c r="G13" s="359"/>
      <c r="H13" s="361">
        <v>2.4859160999999999</v>
      </c>
      <c r="I13" s="361">
        <v>-35.043597800000001</v>
      </c>
      <c r="J13" s="361">
        <v>6.2818214000000001</v>
      </c>
      <c r="K13" s="361">
        <v>0.12839039999999999</v>
      </c>
      <c r="L13" s="365">
        <v>40</v>
      </c>
      <c r="M13" s="361">
        <v>0</v>
      </c>
      <c r="N13" s="361">
        <v>0</v>
      </c>
      <c r="O13" s="361">
        <v>0</v>
      </c>
      <c r="P13" s="361">
        <v>0</v>
      </c>
      <c r="Q13" s="366">
        <v>1.0259660127680663</v>
      </c>
      <c r="R13" s="362">
        <v>1</v>
      </c>
      <c r="S13" s="362">
        <v>1</v>
      </c>
      <c r="T13" s="362">
        <v>1</v>
      </c>
      <c r="U13" s="362">
        <v>1</v>
      </c>
      <c r="V13" s="362">
        <v>1</v>
      </c>
      <c r="W13" s="362">
        <v>1</v>
      </c>
      <c r="X13" s="363">
        <v>1</v>
      </c>
      <c r="Y13" s="292"/>
      <c r="Z13" s="210"/>
    </row>
    <row r="14" spans="2:26" s="142" customFormat="1">
      <c r="B14" s="143">
        <v>3</v>
      </c>
      <c r="C14" s="144" t="str">
        <f t="shared" si="0"/>
        <v>Stadtwerke Premnitz GmbH</v>
      </c>
      <c r="D14" s="358" t="s">
        <v>247</v>
      </c>
      <c r="E14" s="360" t="s">
        <v>4</v>
      </c>
      <c r="F14" s="364" t="s">
        <v>668</v>
      </c>
      <c r="G14" s="359"/>
      <c r="H14" s="361">
        <v>0.40409319999999999</v>
      </c>
      <c r="I14" s="361">
        <v>-24.439296800000001</v>
      </c>
      <c r="J14" s="361">
        <v>6.5718174999999999</v>
      </c>
      <c r="K14" s="361">
        <v>0.71077100000000004</v>
      </c>
      <c r="L14" s="365">
        <v>40</v>
      </c>
      <c r="M14" s="361">
        <v>0</v>
      </c>
      <c r="N14" s="361">
        <v>0</v>
      </c>
      <c r="O14" s="361">
        <v>0</v>
      </c>
      <c r="P14" s="361">
        <v>0</v>
      </c>
      <c r="Q14" s="366">
        <v>1.0561214000512988</v>
      </c>
      <c r="R14" s="362">
        <v>1</v>
      </c>
      <c r="S14" s="362">
        <v>1</v>
      </c>
      <c r="T14" s="362">
        <v>1</v>
      </c>
      <c r="U14" s="362">
        <v>1</v>
      </c>
      <c r="V14" s="362">
        <v>1</v>
      </c>
      <c r="W14" s="362">
        <v>1</v>
      </c>
      <c r="X14" s="363">
        <v>1</v>
      </c>
      <c r="Y14" s="292"/>
      <c r="Z14" s="210"/>
    </row>
    <row r="15" spans="2:26" s="142" customFormat="1">
      <c r="B15" s="143">
        <v>4</v>
      </c>
      <c r="C15" s="144" t="str">
        <f t="shared" si="0"/>
        <v>Stadtwerke Premnitz GmbH</v>
      </c>
      <c r="D15" s="62" t="s">
        <v>247</v>
      </c>
      <c r="E15" s="164" t="s">
        <v>669</v>
      </c>
      <c r="F15" s="296" t="s">
        <v>670</v>
      </c>
      <c r="H15" s="273">
        <v>3.4428942999999999</v>
      </c>
      <c r="I15" s="273">
        <v>-36.659050399999998</v>
      </c>
      <c r="J15" s="273">
        <v>7.6083226000000002</v>
      </c>
      <c r="K15" s="273">
        <v>7.4685000000000001E-2</v>
      </c>
      <c r="L15" s="336">
        <v>40</v>
      </c>
      <c r="M15" s="273">
        <v>0</v>
      </c>
      <c r="N15" s="273">
        <v>0</v>
      </c>
      <c r="O15" s="273">
        <v>0</v>
      </c>
      <c r="P15" s="273">
        <v>0</v>
      </c>
      <c r="Q15" s="337">
        <v>0.97768382110526542</v>
      </c>
      <c r="R15" s="274">
        <v>1.0354000000000001</v>
      </c>
      <c r="S15" s="274">
        <v>1.0523</v>
      </c>
      <c r="T15" s="274">
        <v>1.0448999999999999</v>
      </c>
      <c r="U15" s="274">
        <v>1.0494000000000001</v>
      </c>
      <c r="V15" s="274">
        <v>0.98850000000000005</v>
      </c>
      <c r="W15" s="274">
        <v>0.88600000000000001</v>
      </c>
      <c r="X15" s="275">
        <v>0.94349999999999934</v>
      </c>
      <c r="Y15" s="292"/>
      <c r="Z15" s="210"/>
    </row>
    <row r="16" spans="2:26" s="142" customFormat="1">
      <c r="B16" s="143">
        <v>5</v>
      </c>
      <c r="C16" s="144" t="str">
        <f t="shared" si="0"/>
        <v>Stadtwerke Premnitz GmbH</v>
      </c>
      <c r="D16" s="62" t="s">
        <v>247</v>
      </c>
      <c r="E16" s="164" t="s">
        <v>671</v>
      </c>
      <c r="F16" s="296" t="s">
        <v>672</v>
      </c>
      <c r="H16" s="273">
        <v>2.8195655999999998</v>
      </c>
      <c r="I16" s="273">
        <v>-36</v>
      </c>
      <c r="J16" s="273">
        <v>7.7368518000000002</v>
      </c>
      <c r="K16" s="273">
        <v>0.157281</v>
      </c>
      <c r="L16" s="336">
        <v>40</v>
      </c>
      <c r="M16" s="273">
        <v>0</v>
      </c>
      <c r="N16" s="273">
        <v>0</v>
      </c>
      <c r="O16" s="273">
        <v>0</v>
      </c>
      <c r="P16" s="273">
        <v>0</v>
      </c>
      <c r="Q16" s="337">
        <v>0.96576337685759206</v>
      </c>
      <c r="R16" s="274">
        <v>0.93220000000000003</v>
      </c>
      <c r="S16" s="274">
        <v>0.98939999999999995</v>
      </c>
      <c r="T16" s="274">
        <v>1.0033000000000001</v>
      </c>
      <c r="U16" s="274">
        <v>1.0108999999999999</v>
      </c>
      <c r="V16" s="274">
        <v>1.018</v>
      </c>
      <c r="W16" s="274">
        <v>1.0356000000000001</v>
      </c>
      <c r="X16" s="275">
        <v>1.0106000000000002</v>
      </c>
      <c r="Y16" s="292"/>
      <c r="Z16" s="210"/>
    </row>
    <row r="17" spans="2:26" s="142" customFormat="1">
      <c r="B17" s="143">
        <v>6</v>
      </c>
      <c r="C17" s="144" t="str">
        <f t="shared" si="0"/>
        <v>Stadtwerke Premnitz GmbH</v>
      </c>
      <c r="D17" s="62" t="s">
        <v>247</v>
      </c>
      <c r="E17" s="164" t="s">
        <v>673</v>
      </c>
      <c r="F17" s="296" t="s">
        <v>674</v>
      </c>
      <c r="H17" s="273">
        <v>3.0084346000000002</v>
      </c>
      <c r="I17" s="273">
        <v>-36.607845300000001</v>
      </c>
      <c r="J17" s="273">
        <v>7.3211870000000001</v>
      </c>
      <c r="K17" s="273">
        <v>0.15496599999999999</v>
      </c>
      <c r="L17" s="336">
        <v>40</v>
      </c>
      <c r="M17" s="273">
        <v>0</v>
      </c>
      <c r="N17" s="273">
        <v>0</v>
      </c>
      <c r="O17" s="273">
        <v>0</v>
      </c>
      <c r="P17" s="273">
        <v>0</v>
      </c>
      <c r="Q17" s="337">
        <v>0.97302</v>
      </c>
      <c r="R17" s="274">
        <v>1.03</v>
      </c>
      <c r="S17" s="274">
        <v>1.03</v>
      </c>
      <c r="T17" s="274">
        <v>1.02</v>
      </c>
      <c r="U17" s="274">
        <v>1.03</v>
      </c>
      <c r="V17" s="274">
        <v>1.01</v>
      </c>
      <c r="W17" s="274">
        <v>0.93</v>
      </c>
      <c r="X17" s="275">
        <v>0.95</v>
      </c>
      <c r="Y17" s="292"/>
      <c r="Z17" s="210"/>
    </row>
    <row r="18" spans="2:26" s="142" customFormat="1">
      <c r="B18" s="143">
        <v>7</v>
      </c>
      <c r="C18" s="144" t="str">
        <f t="shared" si="0"/>
        <v>Stadtwerke Premnitz GmbH</v>
      </c>
      <c r="D18" s="62"/>
      <c r="E18" s="164"/>
      <c r="F18" s="296"/>
      <c r="H18" s="273"/>
      <c r="I18" s="273"/>
      <c r="J18" s="273"/>
      <c r="K18" s="273"/>
      <c r="L18" s="336"/>
      <c r="M18" s="273"/>
      <c r="N18" s="273"/>
      <c r="O18" s="273"/>
      <c r="P18" s="273"/>
      <c r="Q18" s="337"/>
      <c r="R18" s="274"/>
      <c r="S18" s="274"/>
      <c r="T18" s="274"/>
      <c r="U18" s="274"/>
      <c r="V18" s="274"/>
      <c r="W18" s="274"/>
      <c r="X18" s="275"/>
      <c r="Y18" s="292"/>
      <c r="Z18" s="210"/>
    </row>
    <row r="19" spans="2:26" s="142" customFormat="1">
      <c r="B19" s="143">
        <v>8</v>
      </c>
      <c r="C19" s="144" t="str">
        <f t="shared" si="0"/>
        <v>Stadtwerke Premnitz GmbH</v>
      </c>
      <c r="D19" s="62"/>
      <c r="E19" s="164"/>
      <c r="F19" s="296"/>
      <c r="H19" s="273"/>
      <c r="I19" s="273"/>
      <c r="J19" s="273"/>
      <c r="K19" s="273"/>
      <c r="L19" s="336"/>
      <c r="M19" s="273"/>
      <c r="N19" s="273"/>
      <c r="O19" s="273"/>
      <c r="P19" s="273"/>
      <c r="Q19" s="337"/>
      <c r="R19" s="274"/>
      <c r="S19" s="274"/>
      <c r="T19" s="274"/>
      <c r="U19" s="274"/>
      <c r="V19" s="274"/>
      <c r="W19" s="274"/>
      <c r="X19" s="275"/>
      <c r="Y19" s="292"/>
      <c r="Z19" s="210"/>
    </row>
    <row r="20" spans="2:26" s="142" customFormat="1">
      <c r="B20" s="143">
        <v>9</v>
      </c>
      <c r="C20" s="144" t="str">
        <f t="shared" si="0"/>
        <v>Stadtwerke Premnitz GmbH</v>
      </c>
      <c r="D20" s="62"/>
      <c r="E20" s="164"/>
      <c r="F20" s="296"/>
      <c r="H20" s="273"/>
      <c r="I20" s="273"/>
      <c r="J20" s="273"/>
      <c r="K20" s="273"/>
      <c r="L20" s="336"/>
      <c r="M20" s="273"/>
      <c r="N20" s="273"/>
      <c r="O20" s="273"/>
      <c r="P20" s="273"/>
      <c r="Q20" s="337"/>
      <c r="R20" s="274"/>
      <c r="S20" s="274"/>
      <c r="T20" s="274"/>
      <c r="U20" s="274"/>
      <c r="V20" s="274"/>
      <c r="W20" s="274"/>
      <c r="X20" s="275"/>
      <c r="Y20" s="292"/>
      <c r="Z20" s="210"/>
    </row>
    <row r="21" spans="2:26" s="142" customFormat="1">
      <c r="B21" s="143">
        <v>10</v>
      </c>
      <c r="C21" s="144" t="str">
        <f t="shared" si="0"/>
        <v>Stadtwerke Premnitz GmbH</v>
      </c>
      <c r="D21" s="62"/>
      <c r="E21" s="164"/>
      <c r="F21" s="296"/>
      <c r="H21" s="273"/>
      <c r="I21" s="273"/>
      <c r="J21" s="273"/>
      <c r="K21" s="273"/>
      <c r="L21" s="336"/>
      <c r="M21" s="273"/>
      <c r="N21" s="273"/>
      <c r="O21" s="273"/>
      <c r="P21" s="273"/>
      <c r="Q21" s="337"/>
      <c r="R21" s="274"/>
      <c r="S21" s="274"/>
      <c r="T21" s="274"/>
      <c r="U21" s="274"/>
      <c r="V21" s="274"/>
      <c r="W21" s="274"/>
      <c r="X21" s="275"/>
      <c r="Y21" s="292"/>
      <c r="Z21" s="210"/>
    </row>
    <row r="22" spans="2:26" s="142" customFormat="1">
      <c r="B22" s="143">
        <v>11</v>
      </c>
      <c r="C22" s="144" t="str">
        <f t="shared" si="0"/>
        <v>Stadtwerke Premnitz GmbH</v>
      </c>
      <c r="D22" s="62"/>
      <c r="E22" s="164"/>
      <c r="F22" s="296"/>
      <c r="H22" s="273"/>
      <c r="I22" s="273"/>
      <c r="J22" s="273"/>
      <c r="K22" s="273"/>
      <c r="L22" s="336"/>
      <c r="M22" s="273"/>
      <c r="N22" s="273"/>
      <c r="O22" s="273"/>
      <c r="P22" s="273"/>
      <c r="Q22" s="337"/>
      <c r="R22" s="274"/>
      <c r="S22" s="274"/>
      <c r="T22" s="274"/>
      <c r="U22" s="274"/>
      <c r="V22" s="274"/>
      <c r="W22" s="274"/>
      <c r="X22" s="275"/>
      <c r="Y22" s="292"/>
      <c r="Z22" s="210"/>
    </row>
    <row r="23" spans="2:26" s="142" customFormat="1">
      <c r="B23" s="143">
        <v>12</v>
      </c>
      <c r="C23" s="144" t="str">
        <f t="shared" si="0"/>
        <v>Stadtwerke Premnitz GmbH</v>
      </c>
      <c r="D23" s="62"/>
      <c r="E23" s="164"/>
      <c r="F23" s="296"/>
      <c r="H23" s="273"/>
      <c r="I23" s="273"/>
      <c r="J23" s="273"/>
      <c r="K23" s="273"/>
      <c r="L23" s="336"/>
      <c r="M23" s="273"/>
      <c r="N23" s="273"/>
      <c r="O23" s="273"/>
      <c r="P23" s="273"/>
      <c r="Q23" s="337"/>
      <c r="R23" s="274"/>
      <c r="S23" s="274"/>
      <c r="T23" s="274"/>
      <c r="U23" s="274"/>
      <c r="V23" s="274"/>
      <c r="W23" s="274"/>
      <c r="X23" s="275"/>
      <c r="Y23" s="292"/>
      <c r="Z23" s="210"/>
    </row>
    <row r="24" spans="2:26" s="142" customFormat="1">
      <c r="B24" s="143">
        <v>13</v>
      </c>
      <c r="C24" s="144" t="str">
        <f t="shared" si="0"/>
        <v>Stadtwerke Premnitz GmbH</v>
      </c>
      <c r="D24" s="62"/>
      <c r="E24" s="164"/>
      <c r="F24" s="296"/>
      <c r="H24" s="273"/>
      <c r="I24" s="273"/>
      <c r="J24" s="273"/>
      <c r="K24" s="273"/>
      <c r="L24" s="336"/>
      <c r="M24" s="273"/>
      <c r="N24" s="273"/>
      <c r="O24" s="273"/>
      <c r="P24" s="273"/>
      <c r="Q24" s="337"/>
      <c r="R24" s="274"/>
      <c r="S24" s="274"/>
      <c r="T24" s="274"/>
      <c r="U24" s="274"/>
      <c r="V24" s="274"/>
      <c r="W24" s="274"/>
      <c r="X24" s="275"/>
      <c r="Y24" s="292"/>
      <c r="Z24" s="210"/>
    </row>
    <row r="25" spans="2:26" s="142" customFormat="1">
      <c r="B25" s="143">
        <v>14</v>
      </c>
      <c r="C25" s="144" t="str">
        <f t="shared" si="0"/>
        <v>Stadtwerke Premnitz GmbH</v>
      </c>
      <c r="D25" s="62"/>
      <c r="E25" s="164"/>
      <c r="F25" s="296"/>
      <c r="H25" s="273"/>
      <c r="I25" s="273"/>
      <c r="J25" s="273"/>
      <c r="K25" s="273"/>
      <c r="L25" s="336"/>
      <c r="M25" s="273"/>
      <c r="N25" s="273"/>
      <c r="O25" s="273"/>
      <c r="P25" s="273"/>
      <c r="Q25" s="337"/>
      <c r="R25" s="274"/>
      <c r="S25" s="274"/>
      <c r="T25" s="274"/>
      <c r="U25" s="274"/>
      <c r="V25" s="274"/>
      <c r="W25" s="274"/>
      <c r="X25" s="275"/>
      <c r="Y25" s="292"/>
      <c r="Z25" s="210"/>
    </row>
    <row r="26" spans="2:26" s="142" customFormat="1">
      <c r="B26" s="143">
        <v>15</v>
      </c>
      <c r="C26" s="144" t="str">
        <f t="shared" si="0"/>
        <v>Stadtwerke Premnitz GmbH</v>
      </c>
      <c r="D26" s="62"/>
      <c r="E26" s="164"/>
      <c r="F26" s="296"/>
      <c r="H26" s="273"/>
      <c r="I26" s="273"/>
      <c r="J26" s="273"/>
      <c r="K26" s="273"/>
      <c r="L26" s="336"/>
      <c r="M26" s="273"/>
      <c r="N26" s="273"/>
      <c r="O26" s="273"/>
      <c r="P26" s="273"/>
      <c r="Q26" s="337"/>
      <c r="R26" s="274"/>
      <c r="S26" s="274"/>
      <c r="T26" s="274"/>
      <c r="U26" s="274"/>
      <c r="V26" s="274"/>
      <c r="W26" s="274"/>
      <c r="X26" s="275"/>
      <c r="Y26" s="292"/>
      <c r="Z26" s="210"/>
    </row>
    <row r="27" spans="2:26" s="142" customFormat="1">
      <c r="B27" s="143">
        <v>16</v>
      </c>
      <c r="C27" s="144" t="str">
        <f t="shared" si="0"/>
        <v>Stadtwerke Premnitz GmbH</v>
      </c>
      <c r="D27" s="62"/>
      <c r="E27" s="165"/>
      <c r="F27" s="296"/>
      <c r="H27" s="276"/>
      <c r="I27" s="276"/>
      <c r="J27" s="276"/>
      <c r="K27" s="276"/>
      <c r="L27" s="336"/>
      <c r="M27" s="276"/>
      <c r="N27" s="276"/>
      <c r="O27" s="276"/>
      <c r="P27" s="276"/>
      <c r="Q27" s="338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>
        <v>17</v>
      </c>
      <c r="C28" s="144" t="str">
        <f t="shared" si="0"/>
        <v>Stadtwerke Premnitz GmbH</v>
      </c>
      <c r="D28" s="62"/>
      <c r="E28" s="165"/>
      <c r="F28" s="296"/>
      <c r="H28" s="276"/>
      <c r="I28" s="276"/>
      <c r="J28" s="276"/>
      <c r="K28" s="276"/>
      <c r="L28" s="336"/>
      <c r="M28" s="276"/>
      <c r="N28" s="276"/>
      <c r="O28" s="276"/>
      <c r="P28" s="276"/>
      <c r="Q28" s="338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>
        <v>18</v>
      </c>
      <c r="C29" s="144" t="str">
        <f t="shared" si="0"/>
        <v>Stadtwerke Premnitz GmbH</v>
      </c>
      <c r="D29" s="62"/>
      <c r="E29" s="165"/>
      <c r="F29" s="296"/>
      <c r="H29" s="276"/>
      <c r="I29" s="276"/>
      <c r="J29" s="276"/>
      <c r="K29" s="276"/>
      <c r="L29" s="336"/>
      <c r="M29" s="276"/>
      <c r="N29" s="276"/>
      <c r="O29" s="276"/>
      <c r="P29" s="276"/>
      <c r="Q29" s="338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>
        <v>19</v>
      </c>
      <c r="C30" s="144" t="str">
        <f t="shared" si="0"/>
        <v>Stadtwerke Premnitz GmbH</v>
      </c>
      <c r="D30" s="62"/>
      <c r="E30" s="165"/>
      <c r="F30" s="296"/>
      <c r="H30" s="276"/>
      <c r="I30" s="276"/>
      <c r="J30" s="276"/>
      <c r="K30" s="276"/>
      <c r="L30" s="336"/>
      <c r="M30" s="276"/>
      <c r="N30" s="276"/>
      <c r="O30" s="276"/>
      <c r="P30" s="276"/>
      <c r="Q30" s="338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>
        <v>20</v>
      </c>
      <c r="C31" s="144" t="str">
        <f t="shared" si="0"/>
        <v>Stadtwerke Premnitz GmbH</v>
      </c>
      <c r="D31" s="62"/>
      <c r="E31" s="165"/>
      <c r="F31" s="296"/>
      <c r="H31" s="276"/>
      <c r="I31" s="276"/>
      <c r="J31" s="276"/>
      <c r="K31" s="276"/>
      <c r="L31" s="336"/>
      <c r="M31" s="276"/>
      <c r="N31" s="276"/>
      <c r="O31" s="276"/>
      <c r="P31" s="276"/>
      <c r="Q31" s="338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>
        <v>21</v>
      </c>
      <c r="C32" s="144" t="str">
        <f t="shared" si="0"/>
        <v>Stadtwerke Premnitz GmbH</v>
      </c>
      <c r="D32" s="62"/>
      <c r="E32" s="165"/>
      <c r="F32" s="296"/>
      <c r="H32" s="276"/>
      <c r="I32" s="276"/>
      <c r="J32" s="276"/>
      <c r="K32" s="276"/>
      <c r="L32" s="336"/>
      <c r="M32" s="276"/>
      <c r="N32" s="276"/>
      <c r="O32" s="276"/>
      <c r="P32" s="276"/>
      <c r="Q32" s="338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>
        <v>22</v>
      </c>
      <c r="C33" s="144" t="str">
        <f t="shared" si="0"/>
        <v>Stadtwerke Premnitz GmbH</v>
      </c>
      <c r="D33" s="62"/>
      <c r="E33" s="165"/>
      <c r="F33" s="296"/>
      <c r="H33" s="276"/>
      <c r="I33" s="276"/>
      <c r="J33" s="276"/>
      <c r="K33" s="276"/>
      <c r="L33" s="336"/>
      <c r="M33" s="276"/>
      <c r="N33" s="276"/>
      <c r="O33" s="276"/>
      <c r="P33" s="276"/>
      <c r="Q33" s="338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23</v>
      </c>
      <c r="C34" s="144" t="str">
        <f t="shared" si="0"/>
        <v>Stadtwerke Premnitz GmbH</v>
      </c>
      <c r="D34" s="62"/>
      <c r="E34" s="165"/>
      <c r="F34" s="296"/>
      <c r="H34" s="276"/>
      <c r="I34" s="276"/>
      <c r="J34" s="276"/>
      <c r="K34" s="276"/>
      <c r="L34" s="336"/>
      <c r="M34" s="276"/>
      <c r="N34" s="276"/>
      <c r="O34" s="276"/>
      <c r="P34" s="276"/>
      <c r="Q34" s="338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24</v>
      </c>
      <c r="C35" s="144" t="str">
        <f t="shared" si="0"/>
        <v>Stadtwerke Premnitz GmbH</v>
      </c>
      <c r="D35" s="62"/>
      <c r="E35" s="165"/>
      <c r="F35" s="296"/>
      <c r="H35" s="276"/>
      <c r="I35" s="276"/>
      <c r="J35" s="276"/>
      <c r="K35" s="276"/>
      <c r="L35" s="336"/>
      <c r="M35" s="276"/>
      <c r="N35" s="276"/>
      <c r="O35" s="276"/>
      <c r="P35" s="276"/>
      <c r="Q35" s="338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25</v>
      </c>
      <c r="C36" s="144" t="str">
        <f t="shared" si="0"/>
        <v>Stadtwerke Premnitz GmbH</v>
      </c>
      <c r="D36" s="62"/>
      <c r="E36" s="165"/>
      <c r="F36" s="296"/>
      <c r="H36" s="276"/>
      <c r="I36" s="276"/>
      <c r="J36" s="276"/>
      <c r="K36" s="276"/>
      <c r="L36" s="336"/>
      <c r="M36" s="276"/>
      <c r="N36" s="276"/>
      <c r="O36" s="276"/>
      <c r="P36" s="276"/>
      <c r="Q36" s="338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26</v>
      </c>
      <c r="C37" s="144" t="str">
        <f t="shared" si="0"/>
        <v>Stadtwerke Premnitz GmbH</v>
      </c>
      <c r="D37" s="62"/>
      <c r="E37" s="165"/>
      <c r="F37" s="296"/>
      <c r="H37" s="276"/>
      <c r="I37" s="276"/>
      <c r="J37" s="276"/>
      <c r="K37" s="276"/>
      <c r="L37" s="336"/>
      <c r="M37" s="276"/>
      <c r="N37" s="276"/>
      <c r="O37" s="276"/>
      <c r="P37" s="276"/>
      <c r="Q37" s="338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27</v>
      </c>
      <c r="C38" s="144" t="str">
        <f t="shared" si="0"/>
        <v>Stadtwerke Premnitz GmbH</v>
      </c>
      <c r="D38" s="62"/>
      <c r="E38" s="165"/>
      <c r="F38" s="296"/>
      <c r="H38" s="276"/>
      <c r="I38" s="276"/>
      <c r="J38" s="276"/>
      <c r="K38" s="276"/>
      <c r="L38" s="336"/>
      <c r="M38" s="276"/>
      <c r="N38" s="276"/>
      <c r="O38" s="276"/>
      <c r="P38" s="276"/>
      <c r="Q38" s="338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28</v>
      </c>
      <c r="C39" s="144" t="str">
        <f t="shared" si="0"/>
        <v>Stadtwerke Premnitz GmbH</v>
      </c>
      <c r="D39" s="62"/>
      <c r="E39" s="165"/>
      <c r="F39" s="296"/>
      <c r="H39" s="276"/>
      <c r="I39" s="276"/>
      <c r="J39" s="276"/>
      <c r="K39" s="276"/>
      <c r="L39" s="336"/>
      <c r="M39" s="276"/>
      <c r="N39" s="276"/>
      <c r="O39" s="276"/>
      <c r="P39" s="276"/>
      <c r="Q39" s="338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29</v>
      </c>
      <c r="C40" s="144" t="str">
        <f t="shared" si="0"/>
        <v>Stadtwerke Premnitz GmbH</v>
      </c>
      <c r="D40" s="62"/>
      <c r="E40" s="165"/>
      <c r="F40" s="296"/>
      <c r="H40" s="276"/>
      <c r="I40" s="276"/>
      <c r="J40" s="276"/>
      <c r="K40" s="276"/>
      <c r="L40" s="336"/>
      <c r="M40" s="276"/>
      <c r="N40" s="276"/>
      <c r="O40" s="276"/>
      <c r="P40" s="276"/>
      <c r="Q40" s="338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30</v>
      </c>
      <c r="C41" s="144" t="str">
        <f t="shared" si="0"/>
        <v>Stadtwerke Premnitz GmbH</v>
      </c>
      <c r="D41" s="62"/>
      <c r="E41" s="165"/>
      <c r="F41" s="296"/>
      <c r="H41" s="276"/>
      <c r="I41" s="276"/>
      <c r="J41" s="276"/>
      <c r="K41" s="276"/>
      <c r="L41" s="336"/>
      <c r="M41" s="276"/>
      <c r="N41" s="276"/>
      <c r="O41" s="276"/>
      <c r="P41" s="276"/>
      <c r="Q41" s="338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K41 M11:P41 R11:Y41">
    <cfRule type="expression" dxfId="28" priority="11">
      <formula>ISERROR(F11)</formula>
    </cfRule>
  </conditionalFormatting>
  <conditionalFormatting sqref="Y12:Y41 E12:F41">
    <cfRule type="duplicateValues" dxfId="27" priority="33"/>
  </conditionalFormatting>
  <conditionalFormatting sqref="L11:L41">
    <cfRule type="expression" dxfId="26" priority="2">
      <formula>ISERROR(L11)</formula>
    </cfRule>
  </conditionalFormatting>
  <conditionalFormatting sqref="Q11:Q41">
    <cfRule type="expression" dxfId="25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5" orientation="landscape" r:id="rId1"/>
  <ignoredErrors>
    <ignoredError sqref="L11" formula="1"/>
    <ignoredError sqref="C13:C33 C34:C4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B15" sqref="B15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447</v>
      </c>
    </row>
    <row r="3" spans="2:30" ht="15" customHeight="1">
      <c r="B3" s="84"/>
    </row>
    <row r="4" spans="2:30" ht="15" customHeight="1">
      <c r="B4" s="85" t="s">
        <v>446</v>
      </c>
      <c r="C4" s="63" t="str">
        <f>Netzbetreiber!$D$9</f>
        <v>Stadtwerke Premnitz GmbH</v>
      </c>
      <c r="D4" s="76"/>
      <c r="G4" s="76"/>
      <c r="I4" s="76"/>
      <c r="J4" s="77"/>
      <c r="M4" s="86" t="s">
        <v>539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445</v>
      </c>
      <c r="C5" s="64" t="str">
        <f>Netzbetreiber!$D$28</f>
        <v>Stadtwerke Premnitz GmbH</v>
      </c>
      <c r="D5" s="37"/>
      <c r="E5" s="76"/>
      <c r="F5" s="76"/>
      <c r="G5" s="76"/>
      <c r="I5" s="76"/>
      <c r="J5" s="76"/>
      <c r="K5" s="76"/>
      <c r="L5" s="76"/>
      <c r="M5" s="88" t="s">
        <v>508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443</v>
      </c>
      <c r="C6" s="63" t="str">
        <f>Netzbetreiber!$D$11</f>
        <v xml:space="preserve">9870016400002  
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42644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459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468</v>
      </c>
      <c r="N9" s="91" t="s">
        <v>373</v>
      </c>
      <c r="O9" s="92" t="s">
        <v>374</v>
      </c>
      <c r="P9" s="92" t="s">
        <v>375</v>
      </c>
      <c r="Q9" s="92" t="s">
        <v>376</v>
      </c>
      <c r="R9" s="92" t="s">
        <v>377</v>
      </c>
      <c r="S9" s="92" t="s">
        <v>378</v>
      </c>
      <c r="T9" s="92" t="s">
        <v>379</v>
      </c>
      <c r="U9" s="92" t="s">
        <v>380</v>
      </c>
      <c r="V9" s="92" t="s">
        <v>381</v>
      </c>
      <c r="W9" s="92" t="s">
        <v>382</v>
      </c>
      <c r="X9" s="92" t="s">
        <v>383</v>
      </c>
      <c r="Y9" s="92" t="s">
        <v>384</v>
      </c>
      <c r="Z9" s="92" t="s">
        <v>385</v>
      </c>
      <c r="AA9" s="92" t="s">
        <v>386</v>
      </c>
      <c r="AB9" s="92" t="s">
        <v>387</v>
      </c>
      <c r="AC9" s="93" t="s">
        <v>388</v>
      </c>
      <c r="AD9" s="93" t="s">
        <v>428</v>
      </c>
    </row>
    <row r="10" spans="2:30" ht="72" customHeight="1" thickBot="1">
      <c r="B10" s="350" t="s">
        <v>583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399</v>
      </c>
      <c r="G10" s="348"/>
      <c r="H10" s="348"/>
      <c r="I10" s="348"/>
      <c r="J10" s="348"/>
      <c r="K10" s="348"/>
      <c r="L10" s="349"/>
      <c r="M10" s="96" t="s">
        <v>469</v>
      </c>
      <c r="N10" s="97" t="s">
        <v>470</v>
      </c>
      <c r="O10" s="98" t="s">
        <v>471</v>
      </c>
      <c r="P10" s="99" t="s">
        <v>472</v>
      </c>
      <c r="Q10" s="99" t="s">
        <v>473</v>
      </c>
      <c r="R10" s="99" t="s">
        <v>474</v>
      </c>
      <c r="S10" s="99" t="s">
        <v>475</v>
      </c>
      <c r="T10" s="99" t="s">
        <v>476</v>
      </c>
      <c r="U10" s="99" t="s">
        <v>477</v>
      </c>
      <c r="V10" s="99" t="s">
        <v>478</v>
      </c>
      <c r="W10" s="99" t="s">
        <v>479</v>
      </c>
      <c r="X10" s="99" t="s">
        <v>480</v>
      </c>
      <c r="Y10" s="99" t="s">
        <v>481</v>
      </c>
      <c r="Z10" s="99" t="s">
        <v>482</v>
      </c>
      <c r="AA10" s="99" t="s">
        <v>483</v>
      </c>
      <c r="AB10" s="99" t="s">
        <v>484</v>
      </c>
      <c r="AC10" s="100" t="s">
        <v>485</v>
      </c>
      <c r="AD10" s="101" t="s">
        <v>429</v>
      </c>
    </row>
    <row r="11" spans="2:30" ht="15.75" thickBot="1">
      <c r="B11" s="102" t="s">
        <v>420</v>
      </c>
      <c r="C11" s="103"/>
      <c r="D11" s="104">
        <v>3</v>
      </c>
      <c r="E11" s="105"/>
      <c r="F11" s="106" t="s">
        <v>390</v>
      </c>
      <c r="G11" s="107" t="s">
        <v>391</v>
      </c>
      <c r="H11" s="107" t="s">
        <v>392</v>
      </c>
      <c r="I11" s="107" t="s">
        <v>393</v>
      </c>
      <c r="J11" s="107" t="s">
        <v>394</v>
      </c>
      <c r="K11" s="107" t="s">
        <v>395</v>
      </c>
      <c r="L11" s="108" t="s">
        <v>396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400</v>
      </c>
      <c r="C12" s="110"/>
      <c r="D12" s="111">
        <v>4</v>
      </c>
      <c r="E12" s="303">
        <f>MIN(SUMPRODUCT($M$11:$AD$11,M12:AD12),1)</f>
        <v>1</v>
      </c>
      <c r="F12" s="300" t="s">
        <v>396</v>
      </c>
      <c r="G12" s="78" t="s">
        <v>396</v>
      </c>
      <c r="H12" s="78" t="s">
        <v>396</v>
      </c>
      <c r="I12" s="78" t="s">
        <v>396</v>
      </c>
      <c r="J12" s="78" t="s">
        <v>396</v>
      </c>
      <c r="K12" s="78" t="s">
        <v>396</v>
      </c>
      <c r="L12" s="79" t="s">
        <v>396</v>
      </c>
      <c r="M12" s="339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401</v>
      </c>
      <c r="C13" s="116"/>
      <c r="D13" s="111">
        <v>5</v>
      </c>
      <c r="E13" s="304">
        <f t="shared" ref="E13:E33" si="0">MIN(SUMPRODUCT($M$11:$AD$11,M13:AD13),1)</f>
        <v>0</v>
      </c>
      <c r="F13" s="301" t="s">
        <v>396</v>
      </c>
      <c r="G13" s="80" t="s">
        <v>396</v>
      </c>
      <c r="H13" s="80" t="s">
        <v>396</v>
      </c>
      <c r="I13" s="80" t="s">
        <v>396</v>
      </c>
      <c r="J13" s="80" t="s">
        <v>396</v>
      </c>
      <c r="K13" s="80" t="s">
        <v>396</v>
      </c>
      <c r="L13" s="81" t="s">
        <v>396</v>
      </c>
      <c r="M13" s="339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402</v>
      </c>
      <c r="C14" s="116"/>
      <c r="D14" s="111">
        <v>6</v>
      </c>
      <c r="E14" s="304">
        <f t="shared" si="0"/>
        <v>0</v>
      </c>
      <c r="F14" s="301" t="s">
        <v>396</v>
      </c>
      <c r="G14" s="80" t="s">
        <v>403</v>
      </c>
      <c r="H14" s="80" t="s">
        <v>403</v>
      </c>
      <c r="I14" s="80" t="s">
        <v>403</v>
      </c>
      <c r="J14" s="80" t="s">
        <v>403</v>
      </c>
      <c r="K14" s="80" t="s">
        <v>403</v>
      </c>
      <c r="L14" s="81" t="s">
        <v>403</v>
      </c>
      <c r="M14" s="339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656</v>
      </c>
      <c r="C15" s="116"/>
      <c r="D15" s="111">
        <v>7</v>
      </c>
      <c r="E15" s="304">
        <f t="shared" si="0"/>
        <v>0</v>
      </c>
      <c r="F15" s="301" t="s">
        <v>403</v>
      </c>
      <c r="G15" s="80" t="s">
        <v>395</v>
      </c>
      <c r="H15" s="80" t="s">
        <v>403</v>
      </c>
      <c r="I15" s="80" t="s">
        <v>403</v>
      </c>
      <c r="J15" s="80" t="s">
        <v>403</v>
      </c>
      <c r="K15" s="80" t="s">
        <v>403</v>
      </c>
      <c r="L15" s="81" t="s">
        <v>403</v>
      </c>
      <c r="M15" s="339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415</v>
      </c>
      <c r="C16" s="116"/>
      <c r="D16" s="111">
        <v>8</v>
      </c>
      <c r="E16" s="304">
        <f t="shared" si="0"/>
        <v>1</v>
      </c>
      <c r="F16" s="301" t="s">
        <v>403</v>
      </c>
      <c r="G16" s="80" t="s">
        <v>403</v>
      </c>
      <c r="H16" s="80" t="s">
        <v>403</v>
      </c>
      <c r="I16" s="80" t="s">
        <v>403</v>
      </c>
      <c r="J16" s="80" t="s">
        <v>396</v>
      </c>
      <c r="K16" s="80" t="s">
        <v>403</v>
      </c>
      <c r="L16" s="81" t="s">
        <v>403</v>
      </c>
      <c r="M16" s="339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416</v>
      </c>
      <c r="C17" s="116"/>
      <c r="D17" s="111">
        <v>9</v>
      </c>
      <c r="E17" s="304">
        <f t="shared" si="0"/>
        <v>1</v>
      </c>
      <c r="F17" s="301" t="s">
        <v>403</v>
      </c>
      <c r="G17" s="80" t="s">
        <v>403</v>
      </c>
      <c r="H17" s="80" t="s">
        <v>403</v>
      </c>
      <c r="I17" s="80" t="s">
        <v>403</v>
      </c>
      <c r="J17" s="80" t="s">
        <v>403</v>
      </c>
      <c r="K17" s="80" t="s">
        <v>403</v>
      </c>
      <c r="L17" s="81" t="s">
        <v>396</v>
      </c>
      <c r="M17" s="339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417</v>
      </c>
      <c r="C18" s="116"/>
      <c r="D18" s="111">
        <v>10</v>
      </c>
      <c r="E18" s="304">
        <f t="shared" si="0"/>
        <v>1</v>
      </c>
      <c r="F18" s="301" t="s">
        <v>396</v>
      </c>
      <c r="G18" s="80" t="s">
        <v>403</v>
      </c>
      <c r="H18" s="80" t="s">
        <v>403</v>
      </c>
      <c r="I18" s="80" t="s">
        <v>403</v>
      </c>
      <c r="J18" s="80" t="s">
        <v>403</v>
      </c>
      <c r="K18" s="80" t="s">
        <v>403</v>
      </c>
      <c r="L18" s="81" t="s">
        <v>403</v>
      </c>
      <c r="M18" s="339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404</v>
      </c>
      <c r="C19" s="116"/>
      <c r="D19" s="111">
        <v>11</v>
      </c>
      <c r="E19" s="304">
        <f t="shared" si="0"/>
        <v>1</v>
      </c>
      <c r="F19" s="301" t="s">
        <v>396</v>
      </c>
      <c r="G19" s="80" t="s">
        <v>396</v>
      </c>
      <c r="H19" s="80" t="s">
        <v>396</v>
      </c>
      <c r="I19" s="80" t="s">
        <v>396</v>
      </c>
      <c r="J19" s="80" t="s">
        <v>396</v>
      </c>
      <c r="K19" s="80" t="s">
        <v>396</v>
      </c>
      <c r="L19" s="81" t="s">
        <v>396</v>
      </c>
      <c r="M19" s="339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649</v>
      </c>
      <c r="C20" s="116"/>
      <c r="D20" s="111">
        <v>12</v>
      </c>
      <c r="E20" s="304">
        <f t="shared" si="0"/>
        <v>1</v>
      </c>
      <c r="F20" s="301" t="s">
        <v>403</v>
      </c>
      <c r="G20" s="80" t="s">
        <v>403</v>
      </c>
      <c r="H20" s="80" t="s">
        <v>403</v>
      </c>
      <c r="I20" s="80" t="s">
        <v>396</v>
      </c>
      <c r="J20" s="80" t="s">
        <v>403</v>
      </c>
      <c r="K20" s="80" t="s">
        <v>403</v>
      </c>
      <c r="L20" s="81" t="s">
        <v>403</v>
      </c>
      <c r="M20" s="339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418</v>
      </c>
      <c r="C21" s="116"/>
      <c r="D21" s="111">
        <v>13</v>
      </c>
      <c r="E21" s="304">
        <f t="shared" si="0"/>
        <v>1</v>
      </c>
      <c r="F21" s="301" t="s">
        <v>403</v>
      </c>
      <c r="G21" s="80" t="s">
        <v>403</v>
      </c>
      <c r="H21" s="80" t="s">
        <v>403</v>
      </c>
      <c r="I21" s="80" t="s">
        <v>403</v>
      </c>
      <c r="J21" s="80" t="s">
        <v>403</v>
      </c>
      <c r="K21" s="80" t="s">
        <v>403</v>
      </c>
      <c r="L21" s="81" t="s">
        <v>396</v>
      </c>
      <c r="M21" s="339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419</v>
      </c>
      <c r="C22" s="116"/>
      <c r="D22" s="111">
        <v>14</v>
      </c>
      <c r="E22" s="304">
        <f t="shared" si="0"/>
        <v>1</v>
      </c>
      <c r="F22" s="301" t="s">
        <v>396</v>
      </c>
      <c r="G22" s="80" t="s">
        <v>403</v>
      </c>
      <c r="H22" s="80" t="s">
        <v>403</v>
      </c>
      <c r="I22" s="80" t="s">
        <v>403</v>
      </c>
      <c r="J22" s="80" t="s">
        <v>403</v>
      </c>
      <c r="K22" s="80" t="s">
        <v>403</v>
      </c>
      <c r="L22" s="81" t="s">
        <v>403</v>
      </c>
      <c r="M22" s="339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655</v>
      </c>
      <c r="C23" s="116"/>
      <c r="D23" s="111">
        <v>15</v>
      </c>
      <c r="E23" s="304">
        <f t="shared" si="0"/>
        <v>0</v>
      </c>
      <c r="F23" s="301" t="s">
        <v>403</v>
      </c>
      <c r="G23" s="80" t="s">
        <v>403</v>
      </c>
      <c r="H23" s="80" t="s">
        <v>403</v>
      </c>
      <c r="I23" s="80" t="s">
        <v>396</v>
      </c>
      <c r="J23" s="80" t="s">
        <v>403</v>
      </c>
      <c r="K23" s="80" t="s">
        <v>403</v>
      </c>
      <c r="L23" s="81" t="s">
        <v>403</v>
      </c>
      <c r="M23" s="339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405</v>
      </c>
      <c r="C24" s="116"/>
      <c r="D24" s="111">
        <v>16</v>
      </c>
      <c r="E24" s="304">
        <f t="shared" si="0"/>
        <v>0</v>
      </c>
      <c r="F24" s="301" t="s">
        <v>396</v>
      </c>
      <c r="G24" s="80" t="s">
        <v>396</v>
      </c>
      <c r="H24" s="80" t="s">
        <v>396</v>
      </c>
      <c r="I24" s="80" t="s">
        <v>396</v>
      </c>
      <c r="J24" s="80" t="s">
        <v>396</v>
      </c>
      <c r="K24" s="80" t="s">
        <v>396</v>
      </c>
      <c r="L24" s="81" t="s">
        <v>396</v>
      </c>
      <c r="M24" s="339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406</v>
      </c>
      <c r="C25" s="116"/>
      <c r="D25" s="111">
        <v>17</v>
      </c>
      <c r="E25" s="304">
        <f t="shared" si="0"/>
        <v>0</v>
      </c>
      <c r="F25" s="301" t="s">
        <v>396</v>
      </c>
      <c r="G25" s="80" t="s">
        <v>396</v>
      </c>
      <c r="H25" s="80" t="s">
        <v>396</v>
      </c>
      <c r="I25" s="80" t="s">
        <v>396</v>
      </c>
      <c r="J25" s="80" t="s">
        <v>396</v>
      </c>
      <c r="K25" s="80" t="s">
        <v>396</v>
      </c>
      <c r="L25" s="81" t="s">
        <v>396</v>
      </c>
      <c r="M25" s="339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407</v>
      </c>
      <c r="C26" s="116"/>
      <c r="D26" s="111">
        <v>18</v>
      </c>
      <c r="E26" s="304">
        <f t="shared" si="0"/>
        <v>1</v>
      </c>
      <c r="F26" s="301" t="s">
        <v>396</v>
      </c>
      <c r="G26" s="80" t="s">
        <v>396</v>
      </c>
      <c r="H26" s="80" t="s">
        <v>396</v>
      </c>
      <c r="I26" s="80" t="s">
        <v>396</v>
      </c>
      <c r="J26" s="80" t="s">
        <v>396</v>
      </c>
      <c r="K26" s="80" t="s">
        <v>396</v>
      </c>
      <c r="L26" s="81" t="s">
        <v>396</v>
      </c>
      <c r="M26" s="339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408</v>
      </c>
      <c r="C27" s="116"/>
      <c r="D27" s="111">
        <v>19</v>
      </c>
      <c r="E27" s="304">
        <f t="shared" si="0"/>
        <v>0</v>
      </c>
      <c r="F27" s="301" t="s">
        <v>396</v>
      </c>
      <c r="G27" s="80" t="s">
        <v>396</v>
      </c>
      <c r="H27" s="80" t="s">
        <v>396</v>
      </c>
      <c r="I27" s="80" t="s">
        <v>396</v>
      </c>
      <c r="J27" s="80" t="s">
        <v>396</v>
      </c>
      <c r="K27" s="80" t="s">
        <v>396</v>
      </c>
      <c r="L27" s="81" t="s">
        <v>396</v>
      </c>
      <c r="M27" s="339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409</v>
      </c>
      <c r="C28" s="116"/>
      <c r="D28" s="111">
        <v>20</v>
      </c>
      <c r="E28" s="304">
        <f t="shared" si="0"/>
        <v>0</v>
      </c>
      <c r="F28" s="301" t="s">
        <v>396</v>
      </c>
      <c r="G28" s="80" t="s">
        <v>396</v>
      </c>
      <c r="H28" s="80" t="s">
        <v>396</v>
      </c>
      <c r="I28" s="80" t="s">
        <v>396</v>
      </c>
      <c r="J28" s="80" t="s">
        <v>396</v>
      </c>
      <c r="K28" s="80" t="s">
        <v>396</v>
      </c>
      <c r="L28" s="81" t="s">
        <v>396</v>
      </c>
      <c r="M28" s="339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410</v>
      </c>
      <c r="C29" s="116"/>
      <c r="D29" s="111">
        <v>21</v>
      </c>
      <c r="E29" s="304">
        <f t="shared" si="0"/>
        <v>0</v>
      </c>
      <c r="F29" s="301" t="s">
        <v>403</v>
      </c>
      <c r="G29" s="80" t="s">
        <v>403</v>
      </c>
      <c r="H29" s="80" t="s">
        <v>396</v>
      </c>
      <c r="I29" s="80" t="s">
        <v>403</v>
      </c>
      <c r="J29" s="80" t="s">
        <v>403</v>
      </c>
      <c r="K29" s="80" t="s">
        <v>403</v>
      </c>
      <c r="L29" s="81" t="s">
        <v>403</v>
      </c>
      <c r="M29" s="339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411</v>
      </c>
      <c r="C30" s="116"/>
      <c r="D30" s="111">
        <v>22</v>
      </c>
      <c r="E30" s="304">
        <f t="shared" si="0"/>
        <v>0</v>
      </c>
      <c r="F30" s="301" t="s">
        <v>395</v>
      </c>
      <c r="G30" s="80" t="s">
        <v>395</v>
      </c>
      <c r="H30" s="80" t="s">
        <v>395</v>
      </c>
      <c r="I30" s="80" t="s">
        <v>395</v>
      </c>
      <c r="J30" s="80" t="s">
        <v>395</v>
      </c>
      <c r="K30" s="80" t="s">
        <v>395</v>
      </c>
      <c r="L30" s="81" t="s">
        <v>396</v>
      </c>
      <c r="M30" s="339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412</v>
      </c>
      <c r="C31" s="116"/>
      <c r="D31" s="111">
        <v>23</v>
      </c>
      <c r="E31" s="304">
        <f t="shared" si="0"/>
        <v>1</v>
      </c>
      <c r="F31" s="301" t="s">
        <v>396</v>
      </c>
      <c r="G31" s="80" t="s">
        <v>396</v>
      </c>
      <c r="H31" s="80" t="s">
        <v>396</v>
      </c>
      <c r="I31" s="80" t="s">
        <v>396</v>
      </c>
      <c r="J31" s="80" t="s">
        <v>396</v>
      </c>
      <c r="K31" s="80" t="s">
        <v>396</v>
      </c>
      <c r="L31" s="81" t="s">
        <v>396</v>
      </c>
      <c r="M31" s="339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413</v>
      </c>
      <c r="C32" s="116"/>
      <c r="D32" s="111">
        <v>24</v>
      </c>
      <c r="E32" s="304">
        <f t="shared" si="0"/>
        <v>1</v>
      </c>
      <c r="F32" s="301" t="s">
        <v>396</v>
      </c>
      <c r="G32" s="80" t="s">
        <v>396</v>
      </c>
      <c r="H32" s="80" t="s">
        <v>396</v>
      </c>
      <c r="I32" s="80" t="s">
        <v>396</v>
      </c>
      <c r="J32" s="80" t="s">
        <v>396</v>
      </c>
      <c r="K32" s="80" t="s">
        <v>396</v>
      </c>
      <c r="L32" s="81" t="s">
        <v>396</v>
      </c>
      <c r="M32" s="339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414</v>
      </c>
      <c r="C33" s="122"/>
      <c r="D33" s="123">
        <v>25</v>
      </c>
      <c r="E33" s="305">
        <f t="shared" si="0"/>
        <v>0</v>
      </c>
      <c r="F33" s="302" t="s">
        <v>395</v>
      </c>
      <c r="G33" s="82" t="s">
        <v>395</v>
      </c>
      <c r="H33" s="82" t="s">
        <v>395</v>
      </c>
      <c r="I33" s="82" t="s">
        <v>395</v>
      </c>
      <c r="J33" s="82" t="s">
        <v>395</v>
      </c>
      <c r="K33" s="82" t="s">
        <v>395</v>
      </c>
      <c r="L33" s="83" t="s">
        <v>396</v>
      </c>
      <c r="M33" s="340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23" priority="9">
      <formula>IF(E$11="NB",1,0)</formula>
    </cfRule>
  </conditionalFormatting>
  <conditionalFormatting sqref="F12:L33">
    <cfRule type="expression" dxfId="22" priority="6">
      <formula>IF($E12=1,1,0)</formula>
    </cfRule>
  </conditionalFormatting>
  <conditionalFormatting sqref="M12:AD33">
    <cfRule type="expression" dxfId="21" priority="3">
      <formula>IF(M$11=1,1)</formula>
    </cfRule>
  </conditionalFormatting>
  <conditionalFormatting sqref="M9:AD10">
    <cfRule type="expression" dxfId="20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1" t="s">
        <v>348</v>
      </c>
      <c r="B1" s="212">
        <v>42173</v>
      </c>
      <c r="D1" s="130" t="s">
        <v>455</v>
      </c>
      <c r="F1" s="213" t="s">
        <v>545</v>
      </c>
      <c r="N1" s="214"/>
    </row>
    <row r="2" spans="1:14" ht="25.5">
      <c r="A2" s="215" t="s">
        <v>271</v>
      </c>
      <c r="B2" s="216" t="s">
        <v>146</v>
      </c>
      <c r="C2" s="217" t="s">
        <v>148</v>
      </c>
      <c r="D2" s="218" t="s">
        <v>149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70</v>
      </c>
      <c r="J2" s="219" t="s">
        <v>150</v>
      </c>
      <c r="K2" s="219" t="s">
        <v>151</v>
      </c>
      <c r="L2" s="219" t="s">
        <v>152</v>
      </c>
      <c r="M2" s="221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153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154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155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156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157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158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159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160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161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162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3" t="s">
        <v>652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163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164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165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166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167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168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169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170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171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172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173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174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175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176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177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178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179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180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181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182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183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184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185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186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187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188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189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190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191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192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193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194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195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196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197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198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199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200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201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202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203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204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205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206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207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208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209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210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211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212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213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214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215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216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217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218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219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220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221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222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223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224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225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226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227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228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229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230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231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232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233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234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235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236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237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238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239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240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241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242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243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245</v>
      </c>
      <c r="B95" s="127" t="s">
        <v>50</v>
      </c>
      <c r="C95" s="127" t="s">
        <v>317</v>
      </c>
      <c r="D95" s="231" t="s">
        <v>272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245</v>
      </c>
      <c r="B96" s="127" t="s">
        <v>55</v>
      </c>
      <c r="C96" s="127" t="s">
        <v>322</v>
      </c>
      <c r="D96" s="231" t="s">
        <v>272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245</v>
      </c>
      <c r="B97" s="127" t="s">
        <v>60</v>
      </c>
      <c r="C97" s="127" t="s">
        <v>327</v>
      </c>
      <c r="D97" s="231" t="s">
        <v>272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245</v>
      </c>
      <c r="B98" s="127" t="s">
        <v>65</v>
      </c>
      <c r="C98" s="127" t="s">
        <v>332</v>
      </c>
      <c r="D98" s="231" t="s">
        <v>272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245</v>
      </c>
      <c r="B99" s="127" t="s">
        <v>18</v>
      </c>
      <c r="C99" s="127" t="s">
        <v>285</v>
      </c>
      <c r="D99" s="231" t="s">
        <v>272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245</v>
      </c>
      <c r="B100" s="127" t="s">
        <v>22</v>
      </c>
      <c r="C100" s="127" t="s">
        <v>289</v>
      </c>
      <c r="D100" s="231" t="s">
        <v>272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245</v>
      </c>
      <c r="B101" s="127" t="s">
        <v>26</v>
      </c>
      <c r="C101" s="127" t="s">
        <v>293</v>
      </c>
      <c r="D101" s="231" t="s">
        <v>272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245</v>
      </c>
      <c r="B102" s="127" t="s">
        <v>30</v>
      </c>
      <c r="C102" s="127" t="s">
        <v>297</v>
      </c>
      <c r="D102" s="231" t="s">
        <v>272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245</v>
      </c>
      <c r="B103" s="127" t="s">
        <v>34</v>
      </c>
      <c r="C103" s="127" t="s">
        <v>301</v>
      </c>
      <c r="D103" s="231" t="s">
        <v>272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245</v>
      </c>
      <c r="B104" s="127" t="s">
        <v>38</v>
      </c>
      <c r="C104" s="127" t="s">
        <v>305</v>
      </c>
      <c r="D104" s="231" t="s">
        <v>272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245</v>
      </c>
      <c r="B105" s="127" t="s">
        <v>42</v>
      </c>
      <c r="C105" s="127" t="s">
        <v>309</v>
      </c>
      <c r="D105" s="231" t="s">
        <v>272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245</v>
      </c>
      <c r="B106" s="127" t="s">
        <v>46</v>
      </c>
      <c r="C106" s="127" t="s">
        <v>313</v>
      </c>
      <c r="D106" s="231" t="s">
        <v>272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245</v>
      </c>
      <c r="B107" s="127" t="s">
        <v>51</v>
      </c>
      <c r="C107" s="127" t="s">
        <v>318</v>
      </c>
      <c r="D107" s="231" t="s">
        <v>272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245</v>
      </c>
      <c r="B108" s="127" t="s">
        <v>56</v>
      </c>
      <c r="C108" s="127" t="s">
        <v>323</v>
      </c>
      <c r="D108" s="231" t="s">
        <v>272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245</v>
      </c>
      <c r="B109" s="127" t="s">
        <v>61</v>
      </c>
      <c r="C109" s="127" t="s">
        <v>328</v>
      </c>
      <c r="D109" s="231" t="s">
        <v>272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245</v>
      </c>
      <c r="B110" s="127" t="s">
        <v>66</v>
      </c>
      <c r="C110" s="127" t="s">
        <v>333</v>
      </c>
      <c r="D110" s="231" t="s">
        <v>272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245</v>
      </c>
      <c r="B111" s="127" t="s">
        <v>6</v>
      </c>
      <c r="C111" s="127" t="s">
        <v>273</v>
      </c>
      <c r="D111" s="231" t="s">
        <v>272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245</v>
      </c>
      <c r="B112" s="127" t="s">
        <v>7</v>
      </c>
      <c r="C112" s="127" t="s">
        <v>274</v>
      </c>
      <c r="D112" s="231" t="s">
        <v>272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245</v>
      </c>
      <c r="B113" s="127" t="s">
        <v>8</v>
      </c>
      <c r="C113" s="127" t="s">
        <v>275</v>
      </c>
      <c r="D113" s="231" t="s">
        <v>272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245</v>
      </c>
      <c r="B114" s="127" t="s">
        <v>9</v>
      </c>
      <c r="C114" s="127" t="s">
        <v>276</v>
      </c>
      <c r="D114" s="231" t="s">
        <v>272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245</v>
      </c>
      <c r="B115" s="127" t="s">
        <v>19</v>
      </c>
      <c r="C115" s="127" t="s">
        <v>286</v>
      </c>
      <c r="D115" s="231" t="s">
        <v>272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245</v>
      </c>
      <c r="B116" s="127" t="s">
        <v>23</v>
      </c>
      <c r="C116" s="127" t="s">
        <v>290</v>
      </c>
      <c r="D116" s="231" t="s">
        <v>272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245</v>
      </c>
      <c r="B117" s="127" t="s">
        <v>27</v>
      </c>
      <c r="C117" s="127" t="s">
        <v>294</v>
      </c>
      <c r="D117" s="231" t="s">
        <v>272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245</v>
      </c>
      <c r="B118" s="127" t="s">
        <v>31</v>
      </c>
      <c r="C118" s="127" t="s">
        <v>298</v>
      </c>
      <c r="D118" s="231" t="s">
        <v>272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245</v>
      </c>
      <c r="B119" s="127" t="s">
        <v>10</v>
      </c>
      <c r="C119" s="127" t="s">
        <v>277</v>
      </c>
      <c r="D119" s="231" t="s">
        <v>272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245</v>
      </c>
      <c r="B120" s="127" t="s">
        <v>12</v>
      </c>
      <c r="C120" s="127" t="s">
        <v>279</v>
      </c>
      <c r="D120" s="231" t="s">
        <v>272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245</v>
      </c>
      <c r="B121" s="127" t="s">
        <v>14</v>
      </c>
      <c r="C121" s="127" t="s">
        <v>281</v>
      </c>
      <c r="D121" s="231" t="s">
        <v>272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245</v>
      </c>
      <c r="B122" s="127" t="s">
        <v>16</v>
      </c>
      <c r="C122" s="127" t="s">
        <v>283</v>
      </c>
      <c r="D122" s="231" t="s">
        <v>272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245</v>
      </c>
      <c r="B123" s="127" t="s">
        <v>52</v>
      </c>
      <c r="C123" s="127" t="s">
        <v>319</v>
      </c>
      <c r="D123" s="231" t="s">
        <v>272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245</v>
      </c>
      <c r="B124" s="127" t="s">
        <v>57</v>
      </c>
      <c r="C124" s="127" t="s">
        <v>324</v>
      </c>
      <c r="D124" s="231" t="s">
        <v>272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245</v>
      </c>
      <c r="B125" s="127" t="s">
        <v>62</v>
      </c>
      <c r="C125" s="127" t="s">
        <v>329</v>
      </c>
      <c r="D125" s="231" t="s">
        <v>272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245</v>
      </c>
      <c r="B126" s="127" t="s">
        <v>67</v>
      </c>
      <c r="C126" s="127" t="s">
        <v>334</v>
      </c>
      <c r="D126" s="231" t="s">
        <v>272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245</v>
      </c>
      <c r="B127" s="127" t="s">
        <v>20</v>
      </c>
      <c r="C127" s="127" t="s">
        <v>287</v>
      </c>
      <c r="D127" s="231" t="s">
        <v>272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245</v>
      </c>
      <c r="B128" s="127" t="s">
        <v>24</v>
      </c>
      <c r="C128" s="127" t="s">
        <v>291</v>
      </c>
      <c r="D128" s="231" t="s">
        <v>272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245</v>
      </c>
      <c r="B129" s="127" t="s">
        <v>28</v>
      </c>
      <c r="C129" s="127" t="s">
        <v>295</v>
      </c>
      <c r="D129" s="231" t="s">
        <v>272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245</v>
      </c>
      <c r="B130" s="127" t="s">
        <v>32</v>
      </c>
      <c r="C130" s="127" t="s">
        <v>299</v>
      </c>
      <c r="D130" s="231" t="s">
        <v>272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245</v>
      </c>
      <c r="B131" s="127" t="s">
        <v>21</v>
      </c>
      <c r="C131" s="127" t="s">
        <v>288</v>
      </c>
      <c r="D131" s="231" t="s">
        <v>272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245</v>
      </c>
      <c r="B132" s="127" t="s">
        <v>25</v>
      </c>
      <c r="C132" s="127" t="s">
        <v>292</v>
      </c>
      <c r="D132" s="231" t="s">
        <v>272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245</v>
      </c>
      <c r="B133" s="127" t="s">
        <v>29</v>
      </c>
      <c r="C133" s="127" t="s">
        <v>296</v>
      </c>
      <c r="D133" s="231" t="s">
        <v>272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245</v>
      </c>
      <c r="B134" s="127" t="s">
        <v>33</v>
      </c>
      <c r="C134" s="127" t="s">
        <v>300</v>
      </c>
      <c r="D134" s="231" t="s">
        <v>272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245</v>
      </c>
      <c r="B135" s="127" t="s">
        <v>35</v>
      </c>
      <c r="C135" s="127" t="s">
        <v>302</v>
      </c>
      <c r="D135" s="231" t="s">
        <v>272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245</v>
      </c>
      <c r="B136" s="127" t="s">
        <v>39</v>
      </c>
      <c r="C136" s="127" t="s">
        <v>306</v>
      </c>
      <c r="D136" s="231" t="s">
        <v>272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245</v>
      </c>
      <c r="B137" s="127" t="s">
        <v>43</v>
      </c>
      <c r="C137" s="127" t="s">
        <v>310</v>
      </c>
      <c r="D137" s="231" t="s">
        <v>272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245</v>
      </c>
      <c r="B138" s="127" t="s">
        <v>47</v>
      </c>
      <c r="C138" s="127" t="s">
        <v>314</v>
      </c>
      <c r="D138" s="231" t="s">
        <v>272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245</v>
      </c>
      <c r="B139" s="127" t="s">
        <v>36</v>
      </c>
      <c r="C139" s="127" t="s">
        <v>303</v>
      </c>
      <c r="D139" s="231" t="s">
        <v>272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245</v>
      </c>
      <c r="B140" s="127" t="s">
        <v>40</v>
      </c>
      <c r="C140" s="127" t="s">
        <v>307</v>
      </c>
      <c r="D140" s="231" t="s">
        <v>272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245</v>
      </c>
      <c r="B141" s="127" t="s">
        <v>44</v>
      </c>
      <c r="C141" s="127" t="s">
        <v>311</v>
      </c>
      <c r="D141" s="231" t="s">
        <v>272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245</v>
      </c>
      <c r="B142" s="127" t="s">
        <v>48</v>
      </c>
      <c r="C142" s="127" t="s">
        <v>315</v>
      </c>
      <c r="D142" s="231" t="s">
        <v>272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245</v>
      </c>
      <c r="B143" s="127" t="s">
        <v>11</v>
      </c>
      <c r="C143" s="127" t="s">
        <v>278</v>
      </c>
      <c r="D143" s="231" t="s">
        <v>272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245</v>
      </c>
      <c r="B144" s="127" t="s">
        <v>13</v>
      </c>
      <c r="C144" s="127" t="s">
        <v>280</v>
      </c>
      <c r="D144" s="231" t="s">
        <v>272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245</v>
      </c>
      <c r="B145" s="127" t="s">
        <v>15</v>
      </c>
      <c r="C145" s="127" t="s">
        <v>282</v>
      </c>
      <c r="D145" s="231" t="s">
        <v>272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245</v>
      </c>
      <c r="B146" s="127" t="s">
        <v>17</v>
      </c>
      <c r="C146" s="127" t="s">
        <v>284</v>
      </c>
      <c r="D146" s="231" t="s">
        <v>272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245</v>
      </c>
      <c r="B147" s="127" t="s">
        <v>37</v>
      </c>
      <c r="C147" s="127" t="s">
        <v>304</v>
      </c>
      <c r="D147" s="231" t="s">
        <v>272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245</v>
      </c>
      <c r="B148" s="127" t="s">
        <v>41</v>
      </c>
      <c r="C148" s="127" t="s">
        <v>308</v>
      </c>
      <c r="D148" s="231" t="s">
        <v>272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245</v>
      </c>
      <c r="B149" s="127" t="s">
        <v>45</v>
      </c>
      <c r="C149" s="127" t="s">
        <v>312</v>
      </c>
      <c r="D149" s="231" t="s">
        <v>272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245</v>
      </c>
      <c r="B150" s="127" t="s">
        <v>49</v>
      </c>
      <c r="C150" s="127" t="s">
        <v>316</v>
      </c>
      <c r="D150" s="231" t="s">
        <v>272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245</v>
      </c>
      <c r="B151" s="127" t="s">
        <v>53</v>
      </c>
      <c r="C151" s="127" t="s">
        <v>320</v>
      </c>
      <c r="D151" s="231" t="s">
        <v>272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245</v>
      </c>
      <c r="B152" s="127" t="s">
        <v>58</v>
      </c>
      <c r="C152" s="127" t="s">
        <v>325</v>
      </c>
      <c r="D152" s="231" t="s">
        <v>272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245</v>
      </c>
      <c r="B153" s="127" t="s">
        <v>63</v>
      </c>
      <c r="C153" s="127" t="s">
        <v>330</v>
      </c>
      <c r="D153" s="231" t="s">
        <v>272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245</v>
      </c>
      <c r="B154" s="127" t="s">
        <v>68</v>
      </c>
      <c r="C154" s="127" t="s">
        <v>335</v>
      </c>
      <c r="D154" s="231" t="s">
        <v>272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245</v>
      </c>
      <c r="B155" s="127" t="s">
        <v>54</v>
      </c>
      <c r="C155" s="127" t="s">
        <v>321</v>
      </c>
      <c r="D155" s="231" t="s">
        <v>272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245</v>
      </c>
      <c r="B156" s="127" t="s">
        <v>59</v>
      </c>
      <c r="C156" s="127" t="s">
        <v>326</v>
      </c>
      <c r="D156" s="231" t="s">
        <v>272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245</v>
      </c>
      <c r="B157" s="127" t="s">
        <v>64</v>
      </c>
      <c r="C157" s="127" t="s">
        <v>331</v>
      </c>
      <c r="D157" s="231" t="s">
        <v>272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245</v>
      </c>
      <c r="B158" s="127" t="s">
        <v>69</v>
      </c>
      <c r="C158" s="127" t="s">
        <v>336</v>
      </c>
      <c r="D158" s="231" t="s">
        <v>272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7" customWidth="1"/>
    <col min="16" max="16" width="16.5703125" style="233" customWidth="1"/>
    <col min="17" max="16384" width="11.42578125" style="233"/>
  </cols>
  <sheetData>
    <row r="1" spans="1:16" s="232" customFormat="1">
      <c r="A1" s="130" t="s">
        <v>456</v>
      </c>
      <c r="B1" s="127"/>
      <c r="D1" s="213" t="s">
        <v>545</v>
      </c>
    </row>
    <row r="2" spans="1:16">
      <c r="A2" s="233"/>
      <c r="B2" s="232" t="s">
        <v>457</v>
      </c>
    </row>
    <row r="3" spans="1:16" ht="20.100000000000001" customHeight="1">
      <c r="A3" s="352" t="s">
        <v>248</v>
      </c>
      <c r="B3" s="234" t="s">
        <v>86</v>
      </c>
      <c r="C3" s="235"/>
      <c r="D3" s="354" t="s">
        <v>458</v>
      </c>
      <c r="E3" s="355"/>
      <c r="F3" s="355"/>
      <c r="G3" s="355"/>
      <c r="H3" s="355"/>
      <c r="I3" s="355"/>
      <c r="J3" s="356"/>
      <c r="K3" s="236"/>
      <c r="L3" s="236"/>
      <c r="M3" s="236"/>
      <c r="N3" s="236"/>
      <c r="O3" s="237"/>
      <c r="P3" s="236"/>
    </row>
    <row r="4" spans="1:16" ht="20.100000000000001" customHeight="1">
      <c r="A4" s="353"/>
      <c r="B4" s="238"/>
      <c r="C4" s="239"/>
      <c r="D4" s="240" t="s">
        <v>87</v>
      </c>
      <c r="E4" s="240" t="s">
        <v>88</v>
      </c>
      <c r="F4" s="240" t="s">
        <v>89</v>
      </c>
      <c r="G4" s="240" t="s">
        <v>90</v>
      </c>
      <c r="H4" s="240" t="s">
        <v>91</v>
      </c>
      <c r="I4" s="240" t="s">
        <v>92</v>
      </c>
      <c r="J4" s="240" t="s">
        <v>93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94</v>
      </c>
      <c r="C5" s="239"/>
      <c r="D5" s="240" t="s">
        <v>95</v>
      </c>
      <c r="E5" s="240" t="s">
        <v>96</v>
      </c>
      <c r="F5" s="240" t="s">
        <v>97</v>
      </c>
      <c r="G5" s="240" t="s">
        <v>98</v>
      </c>
      <c r="H5" s="240" t="s">
        <v>99</v>
      </c>
      <c r="I5" s="240" t="s">
        <v>100</v>
      </c>
      <c r="J5" s="240" t="s">
        <v>101</v>
      </c>
      <c r="K5" s="240" t="s">
        <v>102</v>
      </c>
      <c r="L5" s="241" t="s">
        <v>103</v>
      </c>
      <c r="M5" s="241" t="s">
        <v>104</v>
      </c>
      <c r="N5" s="243" t="s">
        <v>147</v>
      </c>
      <c r="O5" s="243" t="s">
        <v>250</v>
      </c>
      <c r="P5" s="244" t="s">
        <v>249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105</v>
      </c>
      <c r="C7" s="248" t="s">
        <v>106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102</v>
      </c>
      <c r="M7" s="250">
        <f t="shared" ref="M7:M21" si="0">MAX(D7:J7)</f>
        <v>1</v>
      </c>
      <c r="N7" s="251" t="s">
        <v>369</v>
      </c>
      <c r="O7" s="246"/>
      <c r="P7" s="240"/>
    </row>
    <row r="8" spans="1:16" ht="21" customHeight="1">
      <c r="A8" s="247">
        <v>2</v>
      </c>
      <c r="B8" s="240" t="s">
        <v>107</v>
      </c>
      <c r="C8" s="248" t="s">
        <v>108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102</v>
      </c>
      <c r="M8" s="250">
        <f t="shared" si="0"/>
        <v>1</v>
      </c>
      <c r="N8" s="251" t="s">
        <v>369</v>
      </c>
      <c r="O8" s="246"/>
      <c r="P8" s="240"/>
    </row>
    <row r="9" spans="1:16" ht="21" customHeight="1">
      <c r="A9" s="247">
        <v>3</v>
      </c>
      <c r="B9" s="240" t="s">
        <v>246</v>
      </c>
      <c r="C9" s="252" t="s">
        <v>5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102</v>
      </c>
      <c r="M9" s="250">
        <f t="shared" ref="M9" si="1">MAX(D9:J9)</f>
        <v>1</v>
      </c>
      <c r="N9" s="251" t="s">
        <v>5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109</v>
      </c>
      <c r="C11" s="256" t="s">
        <v>110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96</v>
      </c>
      <c r="M11" s="250">
        <f t="shared" si="0"/>
        <v>1.0522626697461936</v>
      </c>
      <c r="N11" s="251" t="s">
        <v>253</v>
      </c>
      <c r="O11" s="246" t="s">
        <v>251</v>
      </c>
      <c r="P11" s="240"/>
    </row>
    <row r="12" spans="1:16">
      <c r="A12" s="247">
        <v>5</v>
      </c>
      <c r="B12" s="240" t="s">
        <v>111</v>
      </c>
      <c r="C12" s="256" t="s">
        <v>112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95</v>
      </c>
      <c r="M12" s="250">
        <f t="shared" si="0"/>
        <v>1.0358469949391176</v>
      </c>
      <c r="N12" s="251" t="s">
        <v>253</v>
      </c>
      <c r="O12" s="246" t="s">
        <v>251</v>
      </c>
      <c r="P12" s="240"/>
    </row>
    <row r="13" spans="1:16">
      <c r="A13" s="247">
        <v>6</v>
      </c>
      <c r="B13" s="240" t="s">
        <v>113</v>
      </c>
      <c r="C13" s="256" t="s">
        <v>114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95</v>
      </c>
      <c r="M13" s="250">
        <f t="shared" si="0"/>
        <v>1.069856584592316</v>
      </c>
      <c r="N13" s="251" t="s">
        <v>253</v>
      </c>
      <c r="O13" s="246" t="s">
        <v>251</v>
      </c>
      <c r="P13" s="240"/>
    </row>
    <row r="14" spans="1:16" ht="21" customHeight="1">
      <c r="A14" s="247">
        <v>7</v>
      </c>
      <c r="B14" s="240" t="s">
        <v>115</v>
      </c>
      <c r="C14" s="256" t="s">
        <v>116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95</v>
      </c>
      <c r="M14" s="250">
        <f t="shared" si="0"/>
        <v>1.1052461688999999</v>
      </c>
      <c r="N14" s="251" t="s">
        <v>253</v>
      </c>
      <c r="O14" s="246" t="s">
        <v>251</v>
      </c>
      <c r="P14" s="240"/>
    </row>
    <row r="15" spans="1:16" ht="21" customHeight="1">
      <c r="A15" s="247">
        <v>8</v>
      </c>
      <c r="B15" s="240" t="s">
        <v>117</v>
      </c>
      <c r="C15" s="256" t="s">
        <v>118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96</v>
      </c>
      <c r="M15" s="250">
        <f t="shared" si="0"/>
        <v>1.0389446761000001</v>
      </c>
      <c r="N15" s="251" t="s">
        <v>253</v>
      </c>
      <c r="O15" s="246" t="s">
        <v>251</v>
      </c>
      <c r="P15" s="240"/>
    </row>
    <row r="16" spans="1:16" ht="21" customHeight="1">
      <c r="A16" s="247">
        <v>9</v>
      </c>
      <c r="B16" s="240" t="s">
        <v>123</v>
      </c>
      <c r="C16" s="256" t="s">
        <v>124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97</v>
      </c>
      <c r="M16" s="250">
        <f>MAX(D16:J16)</f>
        <v>1.2706602107</v>
      </c>
      <c r="N16" s="251" t="s">
        <v>253</v>
      </c>
      <c r="O16" s="246" t="s">
        <v>251</v>
      </c>
      <c r="P16" s="240"/>
    </row>
    <row r="17" spans="1:16" ht="21" customHeight="1">
      <c r="A17" s="247">
        <v>10</v>
      </c>
      <c r="B17" s="240" t="s">
        <v>119</v>
      </c>
      <c r="C17" s="257" t="s">
        <v>120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100</v>
      </c>
      <c r="M17" s="250">
        <f t="shared" si="0"/>
        <v>1.0355882019</v>
      </c>
      <c r="N17" s="251" t="s">
        <v>253</v>
      </c>
      <c r="O17" s="246" t="s">
        <v>252</v>
      </c>
      <c r="P17" s="240" t="s">
        <v>117</v>
      </c>
    </row>
    <row r="18" spans="1:16" ht="21" customHeight="1">
      <c r="A18" s="247">
        <v>11</v>
      </c>
      <c r="B18" s="240" t="s">
        <v>121</v>
      </c>
      <c r="C18" s="257" t="s">
        <v>122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99</v>
      </c>
      <c r="M18" s="250">
        <f t="shared" si="0"/>
        <v>1.1401797148999999</v>
      </c>
      <c r="N18" s="251" t="s">
        <v>253</v>
      </c>
      <c r="O18" s="246" t="s">
        <v>252</v>
      </c>
      <c r="P18" s="240" t="s">
        <v>123</v>
      </c>
    </row>
    <row r="19" spans="1:16" ht="21" customHeight="1">
      <c r="A19" s="247">
        <v>12</v>
      </c>
      <c r="B19" s="240" t="s">
        <v>125</v>
      </c>
      <c r="C19" s="257" t="s">
        <v>126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98</v>
      </c>
      <c r="M19" s="250">
        <f t="shared" si="0"/>
        <v>1.0552346931000001</v>
      </c>
      <c r="N19" s="251" t="s">
        <v>253</v>
      </c>
      <c r="O19" s="246" t="s">
        <v>252</v>
      </c>
      <c r="P19" s="240" t="s">
        <v>109</v>
      </c>
    </row>
    <row r="20" spans="1:16" ht="21" customHeight="1">
      <c r="A20" s="247">
        <v>13</v>
      </c>
      <c r="B20" s="240" t="s">
        <v>127</v>
      </c>
      <c r="C20" s="257" t="s">
        <v>128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95</v>
      </c>
      <c r="M20" s="250">
        <f t="shared" si="0"/>
        <v>1.0865859003</v>
      </c>
      <c r="N20" s="251" t="s">
        <v>253</v>
      </c>
      <c r="O20" s="246" t="s">
        <v>252</v>
      </c>
      <c r="P20" s="240" t="s">
        <v>111</v>
      </c>
    </row>
    <row r="21" spans="1:16" ht="24.75" customHeight="1">
      <c r="A21" s="247">
        <v>14</v>
      </c>
      <c r="B21" s="240" t="s">
        <v>129</v>
      </c>
      <c r="C21" s="257" t="s">
        <v>130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96</v>
      </c>
      <c r="M21" s="250">
        <f t="shared" si="0"/>
        <v>1.0522626697461936</v>
      </c>
      <c r="N21" s="251" t="s">
        <v>253</v>
      </c>
      <c r="O21" s="246" t="s">
        <v>252</v>
      </c>
      <c r="P21" s="240" t="s">
        <v>117</v>
      </c>
    </row>
    <row r="22" spans="1:16" ht="25.5">
      <c r="A22" s="247">
        <v>15</v>
      </c>
      <c r="B22" s="240" t="s">
        <v>131</v>
      </c>
      <c r="C22" s="258" t="s">
        <v>132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96</v>
      </c>
      <c r="M22" s="250">
        <f>MAX(D22:J22)</f>
        <v>1.03</v>
      </c>
      <c r="N22" s="251" t="s">
        <v>253</v>
      </c>
      <c r="O22" s="246" t="s">
        <v>252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9" priority="2" stopIfTrue="1" operator="equal">
      <formula>$M7</formula>
    </cfRule>
  </conditionalFormatting>
  <conditionalFormatting sqref="D9:J9">
    <cfRule type="cellIs" dxfId="18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Maria Köhler</cp:lastModifiedBy>
  <cp:lastPrinted>2017-05-18T11:59:43Z</cp:lastPrinted>
  <dcterms:created xsi:type="dcterms:W3CDTF">2015-01-15T05:25:41Z</dcterms:created>
  <dcterms:modified xsi:type="dcterms:W3CDTF">2017-05-19T07:18:13Z</dcterms:modified>
</cp:coreProperties>
</file>